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 tabRatio="947"/>
  </bookViews>
  <sheets>
    <sheet name="Vsebina " sheetId="47" r:id="rId1"/>
    <sheet name="SR POMURSKA" sheetId="27" r:id="rId2"/>
    <sheet name="SR PODRAVSKA" sheetId="31" r:id="rId3"/>
    <sheet name="SR KOROŠKA" sheetId="32" r:id="rId4"/>
    <sheet name="SR SAVINJSKA" sheetId="33" r:id="rId5"/>
    <sheet name="SR ZASAVSKA" sheetId="34" r:id="rId6"/>
    <sheet name="SR POSAVSKA" sheetId="35" r:id="rId7"/>
    <sheet name="SR JUGOVZHODNA SLOVENIJA" sheetId="36" r:id="rId8"/>
    <sheet name="SR OSREDNJESLOVENSKA" sheetId="37" r:id="rId9"/>
    <sheet name="SR GORENJSKA " sheetId="45" r:id="rId10"/>
    <sheet name="SR PRIMORSKO - NOTRANJSKA" sheetId="39" r:id="rId11"/>
    <sheet name="SR OBALNO - KRAŠKA" sheetId="41" r:id="rId12"/>
    <sheet name="SR GORIŠKA" sheetId="40" r:id="rId13"/>
    <sheet name="SLO UE SR 2015" sheetId="42" r:id="rId14"/>
    <sheet name="SLO UE ZR 2015" sheetId="44" r:id="rId15"/>
    <sheet name="sez_spr" sheetId="21" state="hidden" r:id="rId16"/>
  </sheets>
  <definedNames>
    <definedName name="_xlnm._FilterDatabase" localSheetId="5" hidden="1">'SR ZASAVSKA'!$A$50:$CF$61</definedName>
    <definedName name="pz_patronaza">#REF!</definedName>
  </definedNames>
  <calcPr calcId="145621"/>
</workbook>
</file>

<file path=xl/calcChain.xml><?xml version="1.0" encoding="utf-8"?>
<calcChain xmlns="http://schemas.openxmlformats.org/spreadsheetml/2006/main">
  <c r="B47" i="47" l="1"/>
  <c r="B46" i="47" l="1"/>
  <c r="O93" i="42"/>
  <c r="O94" i="42"/>
  <c r="O95" i="42"/>
  <c r="O96" i="42"/>
  <c r="O97" i="42"/>
  <c r="O98" i="42"/>
  <c r="O99" i="42"/>
  <c r="O100" i="42"/>
  <c r="O101" i="42"/>
  <c r="O92" i="42"/>
  <c r="D102" i="42"/>
  <c r="E102" i="42"/>
  <c r="F102" i="42"/>
  <c r="G102" i="42"/>
  <c r="H102" i="42"/>
  <c r="I102" i="42"/>
  <c r="J102" i="42"/>
  <c r="K102" i="42"/>
  <c r="L102" i="42"/>
  <c r="M102" i="42"/>
  <c r="N102" i="42"/>
  <c r="N91" i="42"/>
  <c r="M91" i="42"/>
  <c r="L91" i="42"/>
  <c r="K91" i="42"/>
  <c r="J91" i="42"/>
  <c r="I91" i="42"/>
  <c r="H91" i="42"/>
  <c r="G91" i="42"/>
  <c r="F91" i="42"/>
  <c r="E91" i="42"/>
  <c r="D91" i="42"/>
  <c r="C91" i="42"/>
  <c r="B45" i="47"/>
  <c r="B44" i="47"/>
  <c r="O102" i="42" l="1"/>
  <c r="P92" i="42"/>
  <c r="B43" i="47"/>
  <c r="B42" i="47"/>
  <c r="B41" i="47"/>
  <c r="B40" i="47"/>
  <c r="B39" i="47"/>
  <c r="B38" i="47"/>
  <c r="B37" i="47"/>
  <c r="B36" i="47"/>
  <c r="B35" i="47"/>
  <c r="B34" i="47"/>
  <c r="B33" i="47"/>
  <c r="B32" i="47"/>
  <c r="B31" i="47"/>
  <c r="B30" i="47"/>
  <c r="B29" i="47"/>
  <c r="B28" i="47"/>
  <c r="B27" i="47"/>
  <c r="B26" i="47"/>
  <c r="B25" i="47"/>
  <c r="B24" i="47"/>
  <c r="B23" i="47"/>
  <c r="B22" i="47"/>
  <c r="B21" i="47"/>
  <c r="B20" i="47"/>
  <c r="B19" i="47"/>
  <c r="B18" i="47"/>
  <c r="B17" i="47"/>
  <c r="B16" i="47"/>
  <c r="B15" i="47"/>
  <c r="B14" i="47"/>
  <c r="B13" i="47"/>
  <c r="B12" i="47"/>
  <c r="B11" i="47"/>
  <c r="B10" i="47"/>
  <c r="B9" i="47"/>
  <c r="B8" i="47"/>
  <c r="B7" i="47"/>
  <c r="N47" i="42" l="1"/>
  <c r="N25" i="42"/>
  <c r="N26" i="42"/>
  <c r="N28" i="42"/>
  <c r="N30" i="42"/>
  <c r="N31" i="42"/>
  <c r="N32" i="42"/>
  <c r="N33" i="42"/>
  <c r="N34" i="42"/>
  <c r="N35" i="42"/>
  <c r="N36" i="42"/>
  <c r="N37" i="42"/>
  <c r="N39" i="42"/>
  <c r="N40" i="42"/>
  <c r="N42" i="42"/>
  <c r="N43" i="42"/>
  <c r="N45" i="42"/>
  <c r="N49" i="42"/>
  <c r="N50" i="42"/>
  <c r="N51" i="42"/>
  <c r="N52" i="42"/>
  <c r="N53" i="42"/>
  <c r="N54" i="42"/>
  <c r="N57" i="42"/>
  <c r="N58" i="42"/>
  <c r="N59" i="42"/>
  <c r="N63" i="42"/>
  <c r="N64" i="42"/>
  <c r="N65" i="42"/>
  <c r="N66" i="42"/>
  <c r="N67" i="42"/>
  <c r="N69" i="42"/>
  <c r="N72" i="42"/>
  <c r="N73" i="42"/>
  <c r="N74" i="42"/>
  <c r="N75" i="42"/>
  <c r="N76" i="42"/>
  <c r="N77" i="42"/>
  <c r="N13" i="42"/>
  <c r="N14" i="42"/>
  <c r="N17" i="42"/>
  <c r="N18" i="42"/>
  <c r="N19" i="42"/>
  <c r="N22" i="42"/>
  <c r="N23" i="42"/>
  <c r="N6" i="42"/>
  <c r="N7" i="42"/>
  <c r="N8" i="42"/>
  <c r="N9" i="42"/>
  <c r="N10" i="42"/>
  <c r="N11" i="42"/>
  <c r="N5" i="42"/>
  <c r="J6" i="42"/>
  <c r="K6" i="42" s="1"/>
  <c r="J7" i="42"/>
  <c r="K7" i="42"/>
  <c r="J8" i="42"/>
  <c r="K8" i="42" s="1"/>
  <c r="J9" i="42"/>
  <c r="K9" i="42" s="1"/>
  <c r="J10" i="42"/>
  <c r="K10" i="42" s="1"/>
  <c r="J11" i="42"/>
  <c r="K11" i="42" s="1"/>
  <c r="J12" i="42"/>
  <c r="K12" i="42" s="1"/>
  <c r="J13" i="42"/>
  <c r="K13" i="42" s="1"/>
  <c r="J14" i="42"/>
  <c r="K14" i="42" s="1"/>
  <c r="J15" i="42"/>
  <c r="K15" i="42" s="1"/>
  <c r="J16" i="42"/>
  <c r="K16" i="42" s="1"/>
  <c r="J17" i="42"/>
  <c r="K17" i="42" s="1"/>
  <c r="J18" i="42"/>
  <c r="K18" i="42" s="1"/>
  <c r="J19" i="42"/>
  <c r="K19" i="42" s="1"/>
  <c r="J20" i="42"/>
  <c r="K20" i="42" s="1"/>
  <c r="J21" i="42"/>
  <c r="K21" i="42" s="1"/>
  <c r="J22" i="42"/>
  <c r="K22" i="42" s="1"/>
  <c r="J23" i="42"/>
  <c r="K23" i="42"/>
  <c r="J24" i="42"/>
  <c r="K24" i="42" s="1"/>
  <c r="J25" i="42"/>
  <c r="K25" i="42" s="1"/>
  <c r="J26" i="42"/>
  <c r="K26" i="42" s="1"/>
  <c r="J27" i="42"/>
  <c r="K27" i="42" s="1"/>
  <c r="J28" i="42"/>
  <c r="K28" i="42" s="1"/>
  <c r="J29" i="42"/>
  <c r="K29" i="42" s="1"/>
  <c r="J30" i="42"/>
  <c r="K30" i="42" s="1"/>
  <c r="J31" i="42"/>
  <c r="K31" i="42" s="1"/>
  <c r="J32" i="42"/>
  <c r="K32" i="42" s="1"/>
  <c r="J33" i="42"/>
  <c r="K33" i="42" s="1"/>
  <c r="J34" i="42"/>
  <c r="K34" i="42" s="1"/>
  <c r="J35" i="42"/>
  <c r="K35" i="42"/>
  <c r="J36" i="42"/>
  <c r="K36" i="42" s="1"/>
  <c r="J37" i="42"/>
  <c r="K37" i="42" s="1"/>
  <c r="J38" i="42"/>
  <c r="K38" i="42" s="1"/>
  <c r="J39" i="42"/>
  <c r="K39" i="42" s="1"/>
  <c r="J40" i="42"/>
  <c r="K40" i="42" s="1"/>
  <c r="J41" i="42"/>
  <c r="K41" i="42" s="1"/>
  <c r="J42" i="42"/>
  <c r="K42" i="42" s="1"/>
  <c r="J43" i="42"/>
  <c r="K43" i="42"/>
  <c r="J44" i="42"/>
  <c r="K44" i="42" s="1"/>
  <c r="J45" i="42"/>
  <c r="K45" i="42" s="1"/>
  <c r="J46" i="42"/>
  <c r="K46" i="42" s="1"/>
  <c r="J47" i="42"/>
  <c r="K47" i="42" s="1"/>
  <c r="J48" i="42"/>
  <c r="K48" i="42" s="1"/>
  <c r="J49" i="42"/>
  <c r="K49" i="42" s="1"/>
  <c r="J50" i="42"/>
  <c r="K50" i="42" s="1"/>
  <c r="J51" i="42"/>
  <c r="K51" i="42"/>
  <c r="J52" i="42"/>
  <c r="K52" i="42" s="1"/>
  <c r="J53" i="42"/>
  <c r="K53" i="42" s="1"/>
  <c r="J54" i="42"/>
  <c r="K54" i="42" s="1"/>
  <c r="J55" i="42"/>
  <c r="K55" i="42" s="1"/>
  <c r="J56" i="42"/>
  <c r="K56" i="42" s="1"/>
  <c r="J57" i="42"/>
  <c r="K57" i="42" s="1"/>
  <c r="J58" i="42"/>
  <c r="K58" i="42" s="1"/>
  <c r="J59" i="42"/>
  <c r="K59" i="42"/>
  <c r="J60" i="42"/>
  <c r="K60" i="42" s="1"/>
  <c r="J61" i="42"/>
  <c r="K61" i="42" s="1"/>
  <c r="J62" i="42"/>
  <c r="K62" i="42" s="1"/>
  <c r="J63" i="42"/>
  <c r="K63" i="42" s="1"/>
  <c r="J64" i="42"/>
  <c r="K64" i="42" s="1"/>
  <c r="J65" i="42"/>
  <c r="K65" i="42" s="1"/>
  <c r="J66" i="42"/>
  <c r="K66" i="42" s="1"/>
  <c r="J67" i="42"/>
  <c r="K67" i="42"/>
  <c r="J68" i="42"/>
  <c r="K68" i="42" s="1"/>
  <c r="J69" i="42"/>
  <c r="K69" i="42" s="1"/>
  <c r="J70" i="42"/>
  <c r="K70" i="42" s="1"/>
  <c r="J71" i="42"/>
  <c r="K71" i="42" s="1"/>
  <c r="J72" i="42"/>
  <c r="K72" i="42" s="1"/>
  <c r="J73" i="42"/>
  <c r="K73" i="42" s="1"/>
  <c r="J74" i="42"/>
  <c r="K74" i="42" s="1"/>
  <c r="J75" i="42"/>
  <c r="K75" i="42"/>
  <c r="J76" i="42"/>
  <c r="K76" i="42" s="1"/>
  <c r="J77" i="42"/>
  <c r="K77" i="42" s="1"/>
  <c r="J5" i="42"/>
  <c r="K5" i="42" s="1"/>
  <c r="G33" i="42"/>
  <c r="G65" i="42"/>
  <c r="F6" i="42"/>
  <c r="G6" i="42" s="1"/>
  <c r="F7" i="42"/>
  <c r="G7" i="42" s="1"/>
  <c r="F8" i="42"/>
  <c r="G8" i="42" s="1"/>
  <c r="F9" i="42"/>
  <c r="G9" i="42" s="1"/>
  <c r="F10" i="42"/>
  <c r="G10" i="42" s="1"/>
  <c r="F11" i="42"/>
  <c r="G11" i="42" s="1"/>
  <c r="F12" i="42"/>
  <c r="G12" i="42" s="1"/>
  <c r="F13" i="42"/>
  <c r="G13" i="42" s="1"/>
  <c r="F14" i="42"/>
  <c r="G14" i="42" s="1"/>
  <c r="F15" i="42"/>
  <c r="G15" i="42" s="1"/>
  <c r="F16" i="42"/>
  <c r="G16" i="42" s="1"/>
  <c r="F17" i="42"/>
  <c r="G17" i="42" s="1"/>
  <c r="F18" i="42"/>
  <c r="G18" i="42" s="1"/>
  <c r="F19" i="42"/>
  <c r="G19" i="42" s="1"/>
  <c r="F20" i="42"/>
  <c r="G20" i="42" s="1"/>
  <c r="F21" i="42"/>
  <c r="G21" i="42" s="1"/>
  <c r="F22" i="42"/>
  <c r="G22" i="42" s="1"/>
  <c r="F23" i="42"/>
  <c r="G23" i="42" s="1"/>
  <c r="F24" i="42"/>
  <c r="G24" i="42" s="1"/>
  <c r="F25" i="42"/>
  <c r="G25" i="42" s="1"/>
  <c r="F26" i="42"/>
  <c r="G26" i="42" s="1"/>
  <c r="F27" i="42"/>
  <c r="G27" i="42" s="1"/>
  <c r="F28" i="42"/>
  <c r="G28" i="42" s="1"/>
  <c r="F29" i="42"/>
  <c r="G29" i="42" s="1"/>
  <c r="F30" i="42"/>
  <c r="G30" i="42" s="1"/>
  <c r="F31" i="42"/>
  <c r="G31" i="42" s="1"/>
  <c r="F32" i="42"/>
  <c r="G32" i="42" s="1"/>
  <c r="F33" i="42"/>
  <c r="F34" i="42"/>
  <c r="G34" i="42" s="1"/>
  <c r="F35" i="42"/>
  <c r="G35" i="42" s="1"/>
  <c r="F36" i="42"/>
  <c r="G36" i="42" s="1"/>
  <c r="F37" i="42"/>
  <c r="G37" i="42" s="1"/>
  <c r="F38" i="42"/>
  <c r="G38" i="42" s="1"/>
  <c r="F39" i="42"/>
  <c r="G39" i="42" s="1"/>
  <c r="F40" i="42"/>
  <c r="G40" i="42" s="1"/>
  <c r="F41" i="42"/>
  <c r="G41" i="42" s="1"/>
  <c r="F42" i="42"/>
  <c r="G42" i="42" s="1"/>
  <c r="F43" i="42"/>
  <c r="G43" i="42" s="1"/>
  <c r="F44" i="42"/>
  <c r="G44" i="42" s="1"/>
  <c r="F45" i="42"/>
  <c r="G45" i="42" s="1"/>
  <c r="F46" i="42"/>
  <c r="G46" i="42" s="1"/>
  <c r="F47" i="42"/>
  <c r="G47" i="42" s="1"/>
  <c r="F48" i="42"/>
  <c r="G48" i="42" s="1"/>
  <c r="F49" i="42"/>
  <c r="G49" i="42" s="1"/>
  <c r="F50" i="42"/>
  <c r="G50" i="42" s="1"/>
  <c r="F51" i="42"/>
  <c r="G51" i="42" s="1"/>
  <c r="F52" i="42"/>
  <c r="G52" i="42" s="1"/>
  <c r="F53" i="42"/>
  <c r="G53" i="42" s="1"/>
  <c r="F54" i="42"/>
  <c r="G54" i="42" s="1"/>
  <c r="F55" i="42"/>
  <c r="G55" i="42" s="1"/>
  <c r="F56" i="42"/>
  <c r="G56" i="42" s="1"/>
  <c r="F57" i="42"/>
  <c r="G57" i="42" s="1"/>
  <c r="F58" i="42"/>
  <c r="G58" i="42" s="1"/>
  <c r="F59" i="42"/>
  <c r="G59" i="42" s="1"/>
  <c r="F60" i="42"/>
  <c r="G60" i="42" s="1"/>
  <c r="F61" i="42"/>
  <c r="G61" i="42" s="1"/>
  <c r="F62" i="42"/>
  <c r="G62" i="42" s="1"/>
  <c r="F63" i="42"/>
  <c r="G63" i="42" s="1"/>
  <c r="F64" i="42"/>
  <c r="G64" i="42" s="1"/>
  <c r="F65" i="42"/>
  <c r="F66" i="42"/>
  <c r="G66" i="42" s="1"/>
  <c r="F67" i="42"/>
  <c r="G67" i="42" s="1"/>
  <c r="F68" i="42"/>
  <c r="G68" i="42" s="1"/>
  <c r="F69" i="42"/>
  <c r="G69" i="42" s="1"/>
  <c r="F70" i="42"/>
  <c r="G70" i="42" s="1"/>
  <c r="F71" i="42"/>
  <c r="G71" i="42" s="1"/>
  <c r="F72" i="42"/>
  <c r="G72" i="42" s="1"/>
  <c r="F73" i="42"/>
  <c r="G73" i="42" s="1"/>
  <c r="F74" i="42"/>
  <c r="G74" i="42" s="1"/>
  <c r="F75" i="42"/>
  <c r="G75" i="42" s="1"/>
  <c r="F76" i="42"/>
  <c r="G76" i="42" s="1"/>
  <c r="F77" i="42"/>
  <c r="G77" i="42" s="1"/>
  <c r="F5" i="42"/>
  <c r="G5" i="42" s="1"/>
  <c r="J37" i="41"/>
  <c r="J36" i="41"/>
  <c r="D41" i="41"/>
  <c r="E41" i="41"/>
  <c r="F41" i="41"/>
  <c r="G41" i="41"/>
  <c r="C41" i="41"/>
  <c r="G37" i="41"/>
  <c r="G38" i="41"/>
  <c r="G39" i="41"/>
  <c r="G40" i="41"/>
  <c r="G36" i="41"/>
  <c r="L27" i="41"/>
  <c r="M27" i="41" s="1"/>
  <c r="J27" i="41"/>
  <c r="H27" i="41"/>
  <c r="I27" i="41" s="1"/>
  <c r="F27" i="41"/>
  <c r="D27" i="41"/>
  <c r="E27" i="41" s="1"/>
  <c r="M26" i="41"/>
  <c r="J26" i="41"/>
  <c r="K26" i="41" s="1"/>
  <c r="I26" i="41"/>
  <c r="F26" i="41"/>
  <c r="G26" i="41" s="1"/>
  <c r="E26" i="41"/>
  <c r="M25" i="41"/>
  <c r="J25" i="41"/>
  <c r="K25" i="41" s="1"/>
  <c r="I25" i="41"/>
  <c r="F25" i="41"/>
  <c r="G25" i="41" s="1"/>
  <c r="E25" i="41"/>
  <c r="M24" i="41"/>
  <c r="J24" i="41"/>
  <c r="K24" i="41" s="1"/>
  <c r="I24" i="41"/>
  <c r="F24" i="41"/>
  <c r="G24" i="41" s="1"/>
  <c r="E24" i="41"/>
  <c r="M23" i="41"/>
  <c r="J23" i="41"/>
  <c r="K23" i="41" s="1"/>
  <c r="I23" i="41"/>
  <c r="G23" i="41"/>
  <c r="F23" i="41"/>
  <c r="E23" i="41"/>
  <c r="K46" i="40"/>
  <c r="K45" i="40"/>
  <c r="J33" i="40"/>
  <c r="K33" i="40" s="1"/>
  <c r="F33" i="40"/>
  <c r="G33" i="40" s="1"/>
  <c r="J32" i="40"/>
  <c r="K32" i="40" s="1"/>
  <c r="F32" i="40"/>
  <c r="G32" i="40" s="1"/>
  <c r="J31" i="40"/>
  <c r="K31" i="40" s="1"/>
  <c r="F31" i="40"/>
  <c r="G31" i="40" s="1"/>
  <c r="J30" i="40"/>
  <c r="K30" i="40" s="1"/>
  <c r="F30" i="40"/>
  <c r="G30" i="40" s="1"/>
  <c r="J29" i="40"/>
  <c r="K29" i="40" s="1"/>
  <c r="F29" i="40"/>
  <c r="G29" i="40" s="1"/>
  <c r="C102" i="42" l="1"/>
  <c r="N25" i="41"/>
  <c r="N24" i="41"/>
  <c r="N26" i="41"/>
  <c r="N23" i="41"/>
  <c r="G27" i="41"/>
  <c r="K27" i="41"/>
  <c r="N29" i="40"/>
  <c r="N33" i="40"/>
  <c r="N31" i="40"/>
  <c r="N30" i="40"/>
  <c r="N32" i="40"/>
  <c r="J36" i="39"/>
  <c r="J35" i="39"/>
  <c r="J25" i="39"/>
  <c r="K25" i="39" s="1"/>
  <c r="F25" i="39"/>
  <c r="G25" i="39" s="1"/>
  <c r="K24" i="39"/>
  <c r="J24" i="39"/>
  <c r="F24" i="39"/>
  <c r="G24" i="39" s="1"/>
  <c r="N24" i="39" s="1"/>
  <c r="J23" i="39"/>
  <c r="K23" i="39" s="1"/>
  <c r="F23" i="39"/>
  <c r="G23" i="39" s="1"/>
  <c r="J22" i="39"/>
  <c r="K22" i="39" s="1"/>
  <c r="F22" i="39"/>
  <c r="G22" i="39" s="1"/>
  <c r="L62" i="37"/>
  <c r="J49" i="37"/>
  <c r="K49" i="37" s="1"/>
  <c r="F49" i="37"/>
  <c r="G49" i="37" s="1"/>
  <c r="J48" i="37"/>
  <c r="K48" i="37" s="1"/>
  <c r="F48" i="37"/>
  <c r="G48" i="37" s="1"/>
  <c r="J47" i="37"/>
  <c r="K47" i="37" s="1"/>
  <c r="F47" i="37"/>
  <c r="G47" i="37" s="1"/>
  <c r="J46" i="37"/>
  <c r="K46" i="37" s="1"/>
  <c r="F46" i="37"/>
  <c r="G46" i="37" s="1"/>
  <c r="J45" i="37"/>
  <c r="K45" i="37" s="1"/>
  <c r="F45" i="37"/>
  <c r="G45" i="37" s="1"/>
  <c r="J44" i="37"/>
  <c r="K44" i="37" s="1"/>
  <c r="F44" i="37"/>
  <c r="G44" i="37" s="1"/>
  <c r="J43" i="37"/>
  <c r="K43" i="37" s="1"/>
  <c r="F43" i="37"/>
  <c r="G43" i="37" s="1"/>
  <c r="J42" i="37"/>
  <c r="K42" i="37" s="1"/>
  <c r="F42" i="37"/>
  <c r="G42" i="37" s="1"/>
  <c r="L52" i="36"/>
  <c r="L53" i="36"/>
  <c r="I52" i="36"/>
  <c r="I53" i="36"/>
  <c r="I54" i="36"/>
  <c r="I55" i="36"/>
  <c r="C56" i="36"/>
  <c r="D56" i="36"/>
  <c r="E56" i="36"/>
  <c r="F56" i="36"/>
  <c r="G56" i="36"/>
  <c r="H56" i="36"/>
  <c r="I56" i="36"/>
  <c r="F22" i="35"/>
  <c r="G22" i="35"/>
  <c r="N22" i="35" s="1"/>
  <c r="J22" i="35"/>
  <c r="K22" i="35"/>
  <c r="F23" i="35"/>
  <c r="G23" i="35" s="1"/>
  <c r="J23" i="35"/>
  <c r="K23" i="35" s="1"/>
  <c r="F24" i="35"/>
  <c r="G24" i="35"/>
  <c r="N24" i="35" s="1"/>
  <c r="J24" i="35"/>
  <c r="K24" i="35"/>
  <c r="F25" i="35"/>
  <c r="G25" i="35" s="1"/>
  <c r="J25" i="35"/>
  <c r="K25" i="35" s="1"/>
  <c r="F26" i="35"/>
  <c r="G26" i="35"/>
  <c r="N26" i="35" s="1"/>
  <c r="J26" i="35"/>
  <c r="K26" i="35"/>
  <c r="F27" i="35"/>
  <c r="G27" i="35" s="1"/>
  <c r="J27" i="35"/>
  <c r="K27" i="35" s="1"/>
  <c r="H38" i="35"/>
  <c r="K37" i="35" s="1"/>
  <c r="H39" i="35"/>
  <c r="H40" i="35"/>
  <c r="K38" i="35" s="1"/>
  <c r="C41" i="35"/>
  <c r="H41" i="35" s="1"/>
  <c r="D41" i="35"/>
  <c r="E41" i="35"/>
  <c r="F41" i="35"/>
  <c r="G41" i="35"/>
  <c r="J42" i="36"/>
  <c r="K42" i="36" s="1"/>
  <c r="F42" i="36"/>
  <c r="G42" i="36" s="1"/>
  <c r="J41" i="36"/>
  <c r="K41" i="36" s="1"/>
  <c r="F41" i="36"/>
  <c r="G41" i="36" s="1"/>
  <c r="J40" i="36"/>
  <c r="K40" i="36" s="1"/>
  <c r="F40" i="36"/>
  <c r="G40" i="36" s="1"/>
  <c r="J39" i="36"/>
  <c r="K39" i="36" s="1"/>
  <c r="F39" i="36"/>
  <c r="G39" i="36" s="1"/>
  <c r="J38" i="36"/>
  <c r="K38" i="36" s="1"/>
  <c r="F38" i="36"/>
  <c r="G38" i="36" s="1"/>
  <c r="J37" i="36"/>
  <c r="K37" i="36" s="1"/>
  <c r="F37" i="36"/>
  <c r="G37" i="36" s="1"/>
  <c r="J36" i="36"/>
  <c r="K36" i="36" s="1"/>
  <c r="F36" i="36"/>
  <c r="G36" i="36" s="1"/>
  <c r="J33" i="34"/>
  <c r="J32" i="34"/>
  <c r="F37" i="34"/>
  <c r="E37" i="34"/>
  <c r="D37" i="34"/>
  <c r="C37" i="34"/>
  <c r="G36" i="34"/>
  <c r="G35" i="34"/>
  <c r="G34" i="34"/>
  <c r="G33" i="34"/>
  <c r="G32" i="34"/>
  <c r="G37" i="34" s="1"/>
  <c r="K22" i="34"/>
  <c r="J22" i="34"/>
  <c r="F22" i="34"/>
  <c r="G22" i="34" s="1"/>
  <c r="N22" i="34" s="1"/>
  <c r="J21" i="34"/>
  <c r="K21" i="34" s="1"/>
  <c r="F21" i="34"/>
  <c r="G21" i="34" s="1"/>
  <c r="J20" i="34"/>
  <c r="K20" i="34" s="1"/>
  <c r="G20" i="34"/>
  <c r="F20" i="34"/>
  <c r="J19" i="34"/>
  <c r="K19" i="34" s="1"/>
  <c r="F19" i="34"/>
  <c r="G19" i="34" s="1"/>
  <c r="N19" i="34" s="1"/>
  <c r="K18" i="34"/>
  <c r="J18" i="34"/>
  <c r="F18" i="34"/>
  <c r="G18" i="34" s="1"/>
  <c r="N18" i="34" s="1"/>
  <c r="K42" i="32"/>
  <c r="K41" i="32"/>
  <c r="N27" i="41" l="1"/>
  <c r="N22" i="39"/>
  <c r="N23" i="39"/>
  <c r="N25" i="39"/>
  <c r="N44" i="37"/>
  <c r="N47" i="37"/>
  <c r="N49" i="37"/>
  <c r="N42" i="37"/>
  <c r="N43" i="37"/>
  <c r="N45" i="37"/>
  <c r="N48" i="37"/>
  <c r="N46" i="37"/>
  <c r="N37" i="36"/>
  <c r="N40" i="36"/>
  <c r="N36" i="36"/>
  <c r="N41" i="36"/>
  <c r="N38" i="36"/>
  <c r="N42" i="36"/>
  <c r="N25" i="35"/>
  <c r="N27" i="35"/>
  <c r="N23" i="35"/>
  <c r="N39" i="36"/>
  <c r="N20" i="34"/>
  <c r="N21" i="34"/>
  <c r="N62" i="33"/>
  <c r="N61" i="33"/>
  <c r="J68" i="33"/>
  <c r="I68" i="33"/>
  <c r="H68" i="33"/>
  <c r="G68" i="33"/>
  <c r="F68" i="33"/>
  <c r="E68" i="33"/>
  <c r="D68" i="33"/>
  <c r="C68" i="33"/>
  <c r="K68" i="33" s="1"/>
  <c r="K67" i="33"/>
  <c r="K66" i="33"/>
  <c r="K65" i="33"/>
  <c r="K64" i="33"/>
  <c r="K63" i="33"/>
  <c r="K62" i="33"/>
  <c r="J53" i="33"/>
  <c r="H53" i="33"/>
  <c r="I53" i="33" s="1"/>
  <c r="F53" i="33"/>
  <c r="D53" i="33"/>
  <c r="E53" i="33" s="1"/>
  <c r="L52" i="33"/>
  <c r="M52" i="33" s="1"/>
  <c r="J52" i="33"/>
  <c r="K52" i="33" s="1"/>
  <c r="I52" i="33"/>
  <c r="F52" i="33"/>
  <c r="G52" i="33" s="1"/>
  <c r="E52" i="33"/>
  <c r="L51" i="33"/>
  <c r="M51" i="33" s="1"/>
  <c r="J51" i="33"/>
  <c r="K51" i="33" s="1"/>
  <c r="F51" i="33"/>
  <c r="G51" i="33" s="1"/>
  <c r="E51" i="33"/>
  <c r="L50" i="33"/>
  <c r="M50" i="33" s="1"/>
  <c r="J50" i="33"/>
  <c r="K50" i="33" s="1"/>
  <c r="N50" i="33" s="1"/>
  <c r="I50" i="33"/>
  <c r="F50" i="33"/>
  <c r="G50" i="33" s="1"/>
  <c r="E50" i="33"/>
  <c r="L49" i="33"/>
  <c r="M49" i="33" s="1"/>
  <c r="J49" i="33"/>
  <c r="K49" i="33" s="1"/>
  <c r="F49" i="33"/>
  <c r="G49" i="33" s="1"/>
  <c r="E49" i="33"/>
  <c r="L48" i="33"/>
  <c r="M48" i="33" s="1"/>
  <c r="J48" i="33"/>
  <c r="K48" i="33" s="1"/>
  <c r="I48" i="33"/>
  <c r="F48" i="33"/>
  <c r="G48" i="33" s="1"/>
  <c r="E48" i="33"/>
  <c r="L47" i="33"/>
  <c r="M47" i="33" s="1"/>
  <c r="J47" i="33"/>
  <c r="K47" i="33" s="1"/>
  <c r="N47" i="33" s="1"/>
  <c r="I47" i="33"/>
  <c r="F47" i="33"/>
  <c r="G47" i="33" s="1"/>
  <c r="E47" i="33"/>
  <c r="L46" i="33"/>
  <c r="M46" i="33" s="1"/>
  <c r="J46" i="33"/>
  <c r="K46" i="33" s="1"/>
  <c r="F46" i="33"/>
  <c r="G46" i="33" s="1"/>
  <c r="E46" i="33"/>
  <c r="L45" i="33"/>
  <c r="M45" i="33" s="1"/>
  <c r="J45" i="33"/>
  <c r="K45" i="33" s="1"/>
  <c r="I45" i="33"/>
  <c r="F45" i="33"/>
  <c r="G45" i="33" s="1"/>
  <c r="E45" i="33"/>
  <c r="F26" i="32"/>
  <c r="G26" i="32" s="1"/>
  <c r="J26" i="32"/>
  <c r="K26" i="32" s="1"/>
  <c r="F27" i="32"/>
  <c r="G27" i="32"/>
  <c r="J27" i="32"/>
  <c r="K27" i="32" s="1"/>
  <c r="F28" i="32"/>
  <c r="G28" i="32" s="1"/>
  <c r="J28" i="32"/>
  <c r="K28" i="32"/>
  <c r="F29" i="32"/>
  <c r="G29" i="32" s="1"/>
  <c r="J29" i="32"/>
  <c r="K29" i="32" s="1"/>
  <c r="F30" i="32"/>
  <c r="G30" i="32" s="1"/>
  <c r="J30" i="32"/>
  <c r="K30" i="32" s="1"/>
  <c r="M74" i="31"/>
  <c r="M73" i="31"/>
  <c r="J74" i="31"/>
  <c r="J75" i="31"/>
  <c r="J76" i="31"/>
  <c r="J77" i="31"/>
  <c r="J81" i="31" s="1"/>
  <c r="J78" i="31"/>
  <c r="J79" i="31"/>
  <c r="J80" i="31"/>
  <c r="C81" i="31"/>
  <c r="D81" i="31"/>
  <c r="E81" i="31"/>
  <c r="F81" i="31"/>
  <c r="G81" i="31"/>
  <c r="H81" i="31"/>
  <c r="I81" i="31"/>
  <c r="N51" i="33" l="1"/>
  <c r="N52" i="33"/>
  <c r="N48" i="33"/>
  <c r="N49" i="33"/>
  <c r="N46" i="33"/>
  <c r="N29" i="32"/>
  <c r="N27" i="32"/>
  <c r="N30" i="32"/>
  <c r="N28" i="32"/>
  <c r="N45" i="33"/>
  <c r="L53" i="33"/>
  <c r="M53" i="33" s="1"/>
  <c r="G53" i="33"/>
  <c r="K53" i="33"/>
  <c r="N26" i="32"/>
  <c r="J62" i="31"/>
  <c r="K62" i="31" s="1"/>
  <c r="F62" i="31"/>
  <c r="G62" i="31" s="1"/>
  <c r="J61" i="31"/>
  <c r="K61" i="31" s="1"/>
  <c r="F61" i="31"/>
  <c r="G61" i="31" s="1"/>
  <c r="J60" i="31"/>
  <c r="K60" i="31" s="1"/>
  <c r="F60" i="31"/>
  <c r="G60" i="31" s="1"/>
  <c r="J59" i="31"/>
  <c r="K59" i="31" s="1"/>
  <c r="F59" i="31"/>
  <c r="G59" i="31" s="1"/>
  <c r="J58" i="31"/>
  <c r="K58" i="31" s="1"/>
  <c r="F58" i="31"/>
  <c r="G58" i="31" s="1"/>
  <c r="K57" i="31"/>
  <c r="J57" i="31"/>
  <c r="F57" i="31"/>
  <c r="G57" i="31" s="1"/>
  <c r="J56" i="31"/>
  <c r="K56" i="31" s="1"/>
  <c r="F56" i="31"/>
  <c r="G56" i="31" s="1"/>
  <c r="M55" i="31"/>
  <c r="J55" i="31"/>
  <c r="K55" i="31" s="1"/>
  <c r="F55" i="31"/>
  <c r="G55" i="31" s="1"/>
  <c r="N5" i="31"/>
  <c r="H5" i="31"/>
  <c r="I5" i="31" s="1"/>
  <c r="H7" i="31"/>
  <c r="I7" i="31" s="1"/>
  <c r="H9" i="31"/>
  <c r="I9" i="31" s="1"/>
  <c r="N53" i="33" l="1"/>
  <c r="N56" i="31"/>
  <c r="N59" i="31"/>
  <c r="N61" i="31"/>
  <c r="N60" i="31"/>
  <c r="N57" i="31"/>
  <c r="N58" i="31"/>
  <c r="N55" i="31"/>
  <c r="N62" i="31"/>
  <c r="J56" i="27" l="1"/>
  <c r="J55" i="27"/>
  <c r="K32" i="45"/>
  <c r="G32" i="45"/>
  <c r="G33" i="45"/>
  <c r="N33" i="45" s="1"/>
  <c r="G34" i="45"/>
  <c r="G36" i="45"/>
  <c r="N36" i="45" s="1"/>
  <c r="G35" i="45"/>
  <c r="N35" i="45" s="1"/>
  <c r="N34" i="45"/>
  <c r="C45" i="27"/>
  <c r="M45" i="27" s="1"/>
  <c r="M44" i="27"/>
  <c r="J44" i="27"/>
  <c r="K44" i="27" s="1"/>
  <c r="I44" i="27"/>
  <c r="F44" i="27"/>
  <c r="G44" i="27" s="1"/>
  <c r="E44" i="27"/>
  <c r="M43" i="27"/>
  <c r="J43" i="27"/>
  <c r="K43" i="27" s="1"/>
  <c r="I43" i="27"/>
  <c r="F43" i="27"/>
  <c r="G43" i="27" s="1"/>
  <c r="N43" i="27" s="1"/>
  <c r="E43" i="27"/>
  <c r="M42" i="27"/>
  <c r="J42" i="27"/>
  <c r="K42" i="27" s="1"/>
  <c r="I42" i="27"/>
  <c r="F42" i="27"/>
  <c r="G42" i="27" s="1"/>
  <c r="E42" i="27"/>
  <c r="M41" i="27"/>
  <c r="J41" i="27"/>
  <c r="K41" i="27" s="1"/>
  <c r="I41" i="27"/>
  <c r="F41" i="27"/>
  <c r="N32" i="45" l="1"/>
  <c r="N42" i="27"/>
  <c r="N44" i="27"/>
  <c r="G37" i="45"/>
  <c r="N37" i="45" s="1"/>
  <c r="E45" i="27"/>
  <c r="F45" i="27"/>
  <c r="G45" i="27" s="1"/>
  <c r="J45" i="27"/>
  <c r="K45" i="27" s="1"/>
  <c r="I45" i="27"/>
  <c r="N45" i="27" l="1"/>
  <c r="G51" i="45"/>
  <c r="F51" i="45"/>
  <c r="E51" i="45"/>
  <c r="D51" i="45"/>
  <c r="C51" i="45"/>
  <c r="H50" i="45"/>
  <c r="K46" i="45" s="1"/>
  <c r="H47" i="45"/>
  <c r="H46" i="45"/>
  <c r="K45" i="45" s="1"/>
  <c r="P23" i="45"/>
  <c r="L23" i="45"/>
  <c r="D23" i="45"/>
  <c r="H23" i="45" s="1"/>
  <c r="C23" i="45"/>
  <c r="Q22" i="45"/>
  <c r="M22" i="45"/>
  <c r="I22" i="45"/>
  <c r="E22" i="45"/>
  <c r="I21" i="45"/>
  <c r="E21" i="45"/>
  <c r="I20" i="45"/>
  <c r="E20" i="45"/>
  <c r="I19" i="45"/>
  <c r="E19" i="45"/>
  <c r="K18" i="45"/>
  <c r="M18" i="45" s="1"/>
  <c r="I18" i="45"/>
  <c r="E18" i="45"/>
  <c r="I13" i="45"/>
  <c r="E13" i="45"/>
  <c r="K12" i="45"/>
  <c r="M12" i="45" s="1"/>
  <c r="I10" i="45"/>
  <c r="E10" i="45"/>
  <c r="K9" i="45"/>
  <c r="M9" i="45" s="1"/>
  <c r="I9" i="45"/>
  <c r="G9" i="45"/>
  <c r="E9" i="45"/>
  <c r="I7" i="45"/>
  <c r="E7" i="45"/>
  <c r="I6" i="45"/>
  <c r="E6" i="45"/>
  <c r="K5" i="45"/>
  <c r="Q5" i="45" s="1"/>
  <c r="I5" i="45"/>
  <c r="G5" i="45"/>
  <c r="E5" i="45"/>
  <c r="M5" i="45" l="1"/>
  <c r="H51" i="45"/>
  <c r="I23" i="45"/>
  <c r="G23" i="45"/>
  <c r="Q12" i="45"/>
  <c r="K23" i="45"/>
  <c r="M23" i="45" s="1"/>
  <c r="E23" i="45"/>
  <c r="Q9" i="45"/>
  <c r="Q18" i="45"/>
  <c r="O23" i="45" l="1"/>
  <c r="Q23" i="45"/>
  <c r="H7" i="44" l="1"/>
  <c r="H8" i="44"/>
  <c r="H9" i="44"/>
  <c r="H10" i="44"/>
  <c r="H11" i="44"/>
  <c r="H12" i="44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H32" i="44"/>
  <c r="H33" i="44"/>
  <c r="H34" i="44"/>
  <c r="H35" i="44"/>
  <c r="H36" i="44"/>
  <c r="H37" i="44"/>
  <c r="H38" i="44"/>
  <c r="H39" i="44"/>
  <c r="H40" i="44"/>
  <c r="H41" i="44"/>
  <c r="H42" i="44"/>
  <c r="H43" i="44"/>
  <c r="H44" i="44"/>
  <c r="H45" i="44"/>
  <c r="H46" i="44"/>
  <c r="H47" i="44"/>
  <c r="H48" i="44"/>
  <c r="H49" i="44"/>
  <c r="H50" i="44"/>
  <c r="H51" i="44"/>
  <c r="H52" i="44"/>
  <c r="H53" i="44"/>
  <c r="H54" i="44"/>
  <c r="H55" i="44"/>
  <c r="H56" i="44"/>
  <c r="H57" i="44"/>
  <c r="H58" i="44"/>
  <c r="H59" i="44"/>
  <c r="H60" i="44"/>
  <c r="H61" i="44"/>
  <c r="H62" i="44"/>
  <c r="H63" i="44"/>
  <c r="H64" i="44"/>
  <c r="H65" i="44"/>
  <c r="H66" i="44"/>
  <c r="H67" i="44"/>
  <c r="H68" i="44"/>
  <c r="H69" i="44"/>
  <c r="H70" i="44"/>
  <c r="H71" i="44"/>
  <c r="H72" i="44"/>
  <c r="H73" i="44"/>
  <c r="H6" i="44"/>
  <c r="F7" i="44"/>
  <c r="F8" i="44"/>
  <c r="F10" i="44"/>
  <c r="F12" i="44"/>
  <c r="F13" i="44"/>
  <c r="F14" i="44"/>
  <c r="F16" i="44"/>
  <c r="F21" i="44"/>
  <c r="F22" i="44"/>
  <c r="F23" i="44"/>
  <c r="F24" i="44"/>
  <c r="F25" i="44"/>
  <c r="F26" i="44"/>
  <c r="F27" i="44"/>
  <c r="F28" i="44"/>
  <c r="F29" i="44"/>
  <c r="F33" i="44"/>
  <c r="F34" i="44"/>
  <c r="F35" i="44"/>
  <c r="F36" i="44"/>
  <c r="F37" i="44"/>
  <c r="F38" i="44"/>
  <c r="F39" i="44"/>
  <c r="F40" i="44"/>
  <c r="F41" i="44"/>
  <c r="F42" i="44"/>
  <c r="F43" i="44"/>
  <c r="F45" i="44"/>
  <c r="F47" i="44"/>
  <c r="F48" i="44"/>
  <c r="F49" i="44"/>
  <c r="F50" i="44"/>
  <c r="F52" i="44"/>
  <c r="F53" i="44"/>
  <c r="F56" i="44"/>
  <c r="F57" i="44"/>
  <c r="F58" i="44"/>
  <c r="F59" i="44"/>
  <c r="F60" i="44"/>
  <c r="F61" i="44"/>
  <c r="F62" i="44"/>
  <c r="F65" i="44"/>
  <c r="F67" i="44"/>
  <c r="F68" i="44"/>
  <c r="F69" i="44"/>
  <c r="F72" i="44"/>
  <c r="F73" i="44"/>
  <c r="F6" i="44"/>
  <c r="D6" i="44"/>
  <c r="D7" i="44"/>
  <c r="D8" i="44"/>
  <c r="D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24" i="44"/>
  <c r="D25" i="44"/>
  <c r="D26" i="44"/>
  <c r="D27" i="44"/>
  <c r="D28" i="44"/>
  <c r="D29" i="44"/>
  <c r="D30" i="44"/>
  <c r="D31" i="44"/>
  <c r="D32" i="44"/>
  <c r="D33" i="44"/>
  <c r="D34" i="44"/>
  <c r="D35" i="44"/>
  <c r="D36" i="44"/>
  <c r="D37" i="44"/>
  <c r="D38" i="44"/>
  <c r="D39" i="44"/>
  <c r="D40" i="44"/>
  <c r="D41" i="44"/>
  <c r="D42" i="44"/>
  <c r="D43" i="44"/>
  <c r="D44" i="44"/>
  <c r="D45" i="44"/>
  <c r="D46" i="44"/>
  <c r="D47" i="44"/>
  <c r="D48" i="44"/>
  <c r="D49" i="44"/>
  <c r="D50" i="44"/>
  <c r="D51" i="44"/>
  <c r="D52" i="44"/>
  <c r="D53" i="44"/>
  <c r="D54" i="44"/>
  <c r="D55" i="44"/>
  <c r="D56" i="44"/>
  <c r="D57" i="44"/>
  <c r="D58" i="44"/>
  <c r="D59" i="44"/>
  <c r="D60" i="44"/>
  <c r="D61" i="44"/>
  <c r="D62" i="44"/>
  <c r="D63" i="44"/>
  <c r="D64" i="44"/>
  <c r="D65" i="44"/>
  <c r="D66" i="44"/>
  <c r="D67" i="44"/>
  <c r="D68" i="44"/>
  <c r="D69" i="44"/>
  <c r="D70" i="44"/>
  <c r="D71" i="44"/>
  <c r="D72" i="44"/>
  <c r="D73" i="44"/>
  <c r="G7" i="44"/>
  <c r="G8" i="44"/>
  <c r="G9" i="44"/>
  <c r="G10" i="44"/>
  <c r="G11" i="44"/>
  <c r="G12" i="44"/>
  <c r="G13" i="44"/>
  <c r="G14" i="44"/>
  <c r="G15" i="44"/>
  <c r="G16" i="44"/>
  <c r="G17" i="44"/>
  <c r="G18" i="44"/>
  <c r="G19" i="44"/>
  <c r="G20" i="44"/>
  <c r="G21" i="44"/>
  <c r="G22" i="44"/>
  <c r="G23" i="44"/>
  <c r="G24" i="44"/>
  <c r="G25" i="44"/>
  <c r="G26" i="44"/>
  <c r="G27" i="44"/>
  <c r="G28" i="44"/>
  <c r="G29" i="44"/>
  <c r="G30" i="44"/>
  <c r="G31" i="44"/>
  <c r="G32" i="44"/>
  <c r="G33" i="44"/>
  <c r="G34" i="44"/>
  <c r="G35" i="44"/>
  <c r="G36" i="44"/>
  <c r="G37" i="44"/>
  <c r="G38" i="44"/>
  <c r="G39" i="44"/>
  <c r="G40" i="44"/>
  <c r="G41" i="44"/>
  <c r="G42" i="44"/>
  <c r="G43" i="44"/>
  <c r="G44" i="44"/>
  <c r="G45" i="44"/>
  <c r="G46" i="44"/>
  <c r="G47" i="44"/>
  <c r="G48" i="44"/>
  <c r="G49" i="44"/>
  <c r="G50" i="44"/>
  <c r="G51" i="44"/>
  <c r="G52" i="44"/>
  <c r="G53" i="44"/>
  <c r="G54" i="44"/>
  <c r="G55" i="44"/>
  <c r="G56" i="44"/>
  <c r="G57" i="44"/>
  <c r="G58" i="44"/>
  <c r="G59" i="44"/>
  <c r="G60" i="44"/>
  <c r="G61" i="44"/>
  <c r="G62" i="44"/>
  <c r="G63" i="44"/>
  <c r="G64" i="44"/>
  <c r="G65" i="44"/>
  <c r="G66" i="44"/>
  <c r="G67" i="44"/>
  <c r="G68" i="44"/>
  <c r="G69" i="44"/>
  <c r="G70" i="44"/>
  <c r="G71" i="44"/>
  <c r="G72" i="44"/>
  <c r="G73" i="44"/>
  <c r="G6" i="44"/>
  <c r="K73" i="44"/>
  <c r="J73" i="44"/>
  <c r="I73" i="44"/>
  <c r="E16" i="44"/>
  <c r="E72" i="44"/>
  <c r="C72" i="44"/>
  <c r="E67" i="44"/>
  <c r="C67" i="44"/>
  <c r="E61" i="44"/>
  <c r="C61" i="44"/>
  <c r="E56" i="44"/>
  <c r="C56" i="44"/>
  <c r="E48" i="44"/>
  <c r="C48" i="44"/>
  <c r="E33" i="44"/>
  <c r="C33" i="44"/>
  <c r="E27" i="44"/>
  <c r="C27" i="44"/>
  <c r="E20" i="44"/>
  <c r="C20" i="44"/>
  <c r="C16" i="44"/>
  <c r="B73" i="44" l="1"/>
  <c r="B67" i="44"/>
  <c r="B48" i="44"/>
  <c r="B27" i="44"/>
  <c r="B20" i="44"/>
  <c r="L78" i="42"/>
  <c r="B16" i="44" l="1"/>
  <c r="D78" i="42" l="1"/>
  <c r="N46" i="31"/>
  <c r="H78" i="42"/>
  <c r="C78" i="42"/>
  <c r="Q8" i="41"/>
  <c r="Q5" i="41"/>
  <c r="O8" i="41"/>
  <c r="O5" i="41"/>
  <c r="M8" i="41"/>
  <c r="M5" i="41"/>
  <c r="I6" i="41"/>
  <c r="I8" i="41"/>
  <c r="I9" i="41"/>
  <c r="I10" i="41"/>
  <c r="I11" i="41"/>
  <c r="I12" i="41"/>
  <c r="I5" i="41"/>
  <c r="G6" i="41"/>
  <c r="G8" i="41"/>
  <c r="G10" i="41"/>
  <c r="G5" i="41"/>
  <c r="E6" i="41"/>
  <c r="E8" i="41"/>
  <c r="E9" i="41"/>
  <c r="E10" i="41"/>
  <c r="E11" i="41"/>
  <c r="E12" i="41"/>
  <c r="E5" i="41"/>
  <c r="L13" i="41"/>
  <c r="D13" i="41"/>
  <c r="F13" i="41"/>
  <c r="H13" i="41"/>
  <c r="N13" i="41"/>
  <c r="P13" i="41"/>
  <c r="C13" i="41"/>
  <c r="K9" i="41"/>
  <c r="M9" i="41" s="1"/>
  <c r="K6" i="41"/>
  <c r="M6" i="41" s="1"/>
  <c r="I8" i="40"/>
  <c r="E6" i="40"/>
  <c r="E7" i="40"/>
  <c r="E8" i="40"/>
  <c r="E9" i="40"/>
  <c r="E10" i="40"/>
  <c r="E11" i="40"/>
  <c r="E12" i="40"/>
  <c r="E13" i="40"/>
  <c r="E15" i="40"/>
  <c r="E16" i="40"/>
  <c r="E17" i="40"/>
  <c r="E5" i="40"/>
  <c r="P18" i="40"/>
  <c r="L9" i="40"/>
  <c r="H18" i="40"/>
  <c r="D18" i="40"/>
  <c r="G48" i="40"/>
  <c r="K15" i="40"/>
  <c r="Q15" i="40" s="1"/>
  <c r="K9" i="40"/>
  <c r="Q9" i="40" s="1"/>
  <c r="K7" i="40"/>
  <c r="M7" i="40" s="1"/>
  <c r="K5" i="40"/>
  <c r="M5" i="40" s="1"/>
  <c r="C18" i="40"/>
  <c r="J78" i="42" l="1"/>
  <c r="F78" i="42"/>
  <c r="I78" i="42"/>
  <c r="E78" i="42"/>
  <c r="M78" i="42"/>
  <c r="K78" i="42"/>
  <c r="G78" i="42"/>
  <c r="N78" i="42"/>
  <c r="I13" i="41"/>
  <c r="O6" i="41"/>
  <c r="I18" i="40"/>
  <c r="E18" i="40"/>
  <c r="M15" i="40"/>
  <c r="Q5" i="40"/>
  <c r="Q7" i="40"/>
  <c r="M9" i="40"/>
  <c r="L18" i="40"/>
  <c r="O9" i="41"/>
  <c r="E13" i="41"/>
  <c r="G13" i="41"/>
  <c r="Q9" i="41"/>
  <c r="K13" i="41"/>
  <c r="Q6" i="41"/>
  <c r="K18" i="40"/>
  <c r="M18" i="40" l="1"/>
  <c r="Q18" i="40"/>
  <c r="O13" i="41"/>
  <c r="M13" i="41"/>
  <c r="Q13" i="41"/>
  <c r="Q8" i="39" l="1"/>
  <c r="O8" i="39"/>
  <c r="M8" i="39"/>
  <c r="O5" i="39"/>
  <c r="I6" i="39"/>
  <c r="I7" i="39"/>
  <c r="I8" i="39"/>
  <c r="I9" i="39"/>
  <c r="I10" i="39"/>
  <c r="G6" i="39"/>
  <c r="G7" i="39"/>
  <c r="G8" i="39"/>
  <c r="G9" i="39"/>
  <c r="E6" i="39"/>
  <c r="E8" i="39"/>
  <c r="E9" i="39"/>
  <c r="E10" i="39"/>
  <c r="I5" i="39"/>
  <c r="E5" i="39"/>
  <c r="F11" i="39"/>
  <c r="G11" i="39" s="1"/>
  <c r="H11" i="39"/>
  <c r="D11" i="39"/>
  <c r="C11" i="39"/>
  <c r="I11" i="39" s="1"/>
  <c r="K9" i="39"/>
  <c r="O9" i="39" s="1"/>
  <c r="K5" i="39"/>
  <c r="Q5" i="39" s="1"/>
  <c r="O25" i="37"/>
  <c r="G9" i="37"/>
  <c r="G10" i="37"/>
  <c r="G12" i="37"/>
  <c r="G17" i="37"/>
  <c r="G18" i="37"/>
  <c r="G23" i="37"/>
  <c r="G25" i="37"/>
  <c r="E6" i="37"/>
  <c r="E8" i="37"/>
  <c r="E9" i="37"/>
  <c r="E10" i="37"/>
  <c r="E11" i="37"/>
  <c r="E13" i="37"/>
  <c r="E14" i="37"/>
  <c r="E15" i="37"/>
  <c r="E16" i="37"/>
  <c r="E17" i="37"/>
  <c r="E18" i="37"/>
  <c r="E19" i="37"/>
  <c r="E20" i="37"/>
  <c r="E21" i="37"/>
  <c r="E22" i="37"/>
  <c r="E23" i="37"/>
  <c r="E25" i="37"/>
  <c r="E28" i="37"/>
  <c r="E29" i="37"/>
  <c r="E5" i="37"/>
  <c r="N5" i="37"/>
  <c r="N30" i="37" s="1"/>
  <c r="L27" i="37"/>
  <c r="P27" i="37" s="1"/>
  <c r="L25" i="37"/>
  <c r="P25" i="37" s="1"/>
  <c r="Q25" i="37" s="1"/>
  <c r="L23" i="37"/>
  <c r="P23" i="37" s="1"/>
  <c r="L18" i="37"/>
  <c r="P18" i="37" s="1"/>
  <c r="L15" i="37"/>
  <c r="P15" i="37" s="1"/>
  <c r="L5" i="37"/>
  <c r="F30" i="37"/>
  <c r="H6" i="37"/>
  <c r="I6" i="37" s="1"/>
  <c r="H7" i="37"/>
  <c r="H8" i="37"/>
  <c r="I8" i="37" s="1"/>
  <c r="H9" i="37"/>
  <c r="I9" i="37" s="1"/>
  <c r="H10" i="37"/>
  <c r="I10" i="37" s="1"/>
  <c r="H11" i="37"/>
  <c r="I11" i="37" s="1"/>
  <c r="H12" i="37"/>
  <c r="I12" i="37" s="1"/>
  <c r="H13" i="37"/>
  <c r="I13" i="37" s="1"/>
  <c r="H14" i="37"/>
  <c r="I14" i="37" s="1"/>
  <c r="H15" i="37"/>
  <c r="I15" i="37" s="1"/>
  <c r="H16" i="37"/>
  <c r="I16" i="37" s="1"/>
  <c r="H17" i="37"/>
  <c r="I17" i="37" s="1"/>
  <c r="H18" i="37"/>
  <c r="I18" i="37" s="1"/>
  <c r="H19" i="37"/>
  <c r="I19" i="37" s="1"/>
  <c r="H20" i="37"/>
  <c r="I20" i="37" s="1"/>
  <c r="H21" i="37"/>
  <c r="I21" i="37" s="1"/>
  <c r="H22" i="37"/>
  <c r="I22" i="37" s="1"/>
  <c r="H23" i="37"/>
  <c r="I23" i="37" s="1"/>
  <c r="H24" i="37"/>
  <c r="H25" i="37"/>
  <c r="I25" i="37" s="1"/>
  <c r="H26" i="37"/>
  <c r="H27" i="37"/>
  <c r="H28" i="37"/>
  <c r="I28" i="37" s="1"/>
  <c r="H29" i="37"/>
  <c r="I29" i="37" s="1"/>
  <c r="H5" i="37"/>
  <c r="I5" i="37" s="1"/>
  <c r="I62" i="37"/>
  <c r="H70" i="37"/>
  <c r="G70" i="37"/>
  <c r="F70" i="37"/>
  <c r="E70" i="37"/>
  <c r="D70" i="37"/>
  <c r="C70" i="37"/>
  <c r="I69" i="37"/>
  <c r="I68" i="37"/>
  <c r="I67" i="37"/>
  <c r="I66" i="37"/>
  <c r="I65" i="37"/>
  <c r="I64" i="37"/>
  <c r="I63" i="37"/>
  <c r="D30" i="37"/>
  <c r="H30" i="37" s="1"/>
  <c r="K27" i="37"/>
  <c r="M27" i="37" s="1"/>
  <c r="K23" i="37"/>
  <c r="O23" i="37" s="1"/>
  <c r="K18" i="37"/>
  <c r="O18" i="37" s="1"/>
  <c r="K15" i="37"/>
  <c r="K5" i="37"/>
  <c r="C30" i="37"/>
  <c r="Q19" i="36"/>
  <c r="M19" i="36"/>
  <c r="D25" i="36"/>
  <c r="E5" i="36"/>
  <c r="E9" i="36"/>
  <c r="E11" i="36"/>
  <c r="E12" i="36"/>
  <c r="E16" i="36"/>
  <c r="E17" i="36"/>
  <c r="E19" i="36"/>
  <c r="E20" i="36"/>
  <c r="E21" i="36"/>
  <c r="E22" i="36"/>
  <c r="E23" i="36"/>
  <c r="E24" i="36"/>
  <c r="E4" i="36"/>
  <c r="L4" i="36"/>
  <c r="L25" i="36" s="1"/>
  <c r="H5" i="36"/>
  <c r="I5" i="36" s="1"/>
  <c r="H6" i="36"/>
  <c r="I6" i="36" s="1"/>
  <c r="H7" i="36"/>
  <c r="H8" i="36"/>
  <c r="H9" i="36"/>
  <c r="I9" i="36" s="1"/>
  <c r="H10" i="36"/>
  <c r="H11" i="36"/>
  <c r="I11" i="36" s="1"/>
  <c r="H12" i="36"/>
  <c r="I12" i="36" s="1"/>
  <c r="H13" i="36"/>
  <c r="H14" i="36"/>
  <c r="H15" i="36"/>
  <c r="H16" i="36"/>
  <c r="I16" i="36" s="1"/>
  <c r="H17" i="36"/>
  <c r="I17" i="36" s="1"/>
  <c r="H18" i="36"/>
  <c r="H19" i="36"/>
  <c r="I19" i="36" s="1"/>
  <c r="H20" i="36"/>
  <c r="I20" i="36" s="1"/>
  <c r="H21" i="36"/>
  <c r="I21" i="36" s="1"/>
  <c r="H22" i="36"/>
  <c r="I22" i="36" s="1"/>
  <c r="H23" i="36"/>
  <c r="I23" i="36" s="1"/>
  <c r="H24" i="36"/>
  <c r="I24" i="36" s="1"/>
  <c r="H4" i="36"/>
  <c r="C25" i="36"/>
  <c r="G25" i="36" s="1"/>
  <c r="K22" i="36"/>
  <c r="M22" i="36" s="1"/>
  <c r="K20" i="36"/>
  <c r="Q20" i="36" s="1"/>
  <c r="K16" i="36"/>
  <c r="O16" i="36" s="1"/>
  <c r="K12" i="36"/>
  <c r="M12" i="36" s="1"/>
  <c r="K4" i="36"/>
  <c r="Q4" i="36" s="1"/>
  <c r="E11" i="39" l="1"/>
  <c r="M5" i="39"/>
  <c r="M9" i="39"/>
  <c r="Q9" i="39"/>
  <c r="L63" i="37"/>
  <c r="M15" i="37"/>
  <c r="Q18" i="37"/>
  <c r="M18" i="37"/>
  <c r="I30" i="37"/>
  <c r="Q23" i="37"/>
  <c r="Q27" i="37"/>
  <c r="L30" i="37"/>
  <c r="P30" i="37" s="1"/>
  <c r="O15" i="37"/>
  <c r="M25" i="37"/>
  <c r="M5" i="37"/>
  <c r="M23" i="37"/>
  <c r="O5" i="37"/>
  <c r="P5" i="37"/>
  <c r="Q5" i="37" s="1"/>
  <c r="Q15" i="37"/>
  <c r="E30" i="37"/>
  <c r="G30" i="37"/>
  <c r="H25" i="36"/>
  <c r="I25" i="36" s="1"/>
  <c r="M4" i="36"/>
  <c r="Q16" i="36"/>
  <c r="I4" i="36"/>
  <c r="M20" i="36"/>
  <c r="O4" i="36"/>
  <c r="M16" i="36"/>
  <c r="O20" i="36"/>
  <c r="Q22" i="36"/>
  <c r="Q12" i="36"/>
  <c r="E25" i="36"/>
  <c r="K11" i="39"/>
  <c r="I70" i="37"/>
  <c r="K30" i="37"/>
  <c r="K25" i="36"/>
  <c r="M11" i="39" l="1"/>
  <c r="Q11" i="39"/>
  <c r="O11" i="39"/>
  <c r="Q30" i="37"/>
  <c r="M30" i="37"/>
  <c r="O30" i="37"/>
  <c r="Q25" i="36"/>
  <c r="M25" i="36"/>
  <c r="O25" i="36"/>
  <c r="I6" i="35"/>
  <c r="I7" i="35"/>
  <c r="I8" i="35"/>
  <c r="I9" i="35"/>
  <c r="I10" i="35"/>
  <c r="I5" i="35"/>
  <c r="G8" i="35"/>
  <c r="G9" i="35"/>
  <c r="G5" i="35"/>
  <c r="E6" i="35"/>
  <c r="E7" i="35"/>
  <c r="E8" i="35"/>
  <c r="E9" i="35"/>
  <c r="E10" i="35"/>
  <c r="E5" i="35"/>
  <c r="D11" i="35"/>
  <c r="K6" i="35"/>
  <c r="M6" i="35" s="1"/>
  <c r="C11" i="35"/>
  <c r="I6" i="34"/>
  <c r="I7" i="34"/>
  <c r="I8" i="34"/>
  <c r="I9" i="34"/>
  <c r="I5" i="34"/>
  <c r="G6" i="34"/>
  <c r="G7" i="34"/>
  <c r="G8" i="34"/>
  <c r="G5" i="34"/>
  <c r="E6" i="34"/>
  <c r="E7" i="34"/>
  <c r="E8" i="34"/>
  <c r="E5" i="34"/>
  <c r="F9" i="34"/>
  <c r="G9" i="34" s="1"/>
  <c r="D9" i="34"/>
  <c r="C9" i="34"/>
  <c r="E9" i="34" s="1"/>
  <c r="E11" i="35" l="1"/>
  <c r="G11" i="35"/>
  <c r="I11" i="35"/>
  <c r="O21" i="33" l="1"/>
  <c r="M21" i="33"/>
  <c r="G6" i="33"/>
  <c r="G16" i="33"/>
  <c r="G19" i="33"/>
  <c r="G20" i="33"/>
  <c r="G21" i="33"/>
  <c r="G25" i="33"/>
  <c r="G27" i="33"/>
  <c r="G34" i="33"/>
  <c r="E7" i="33"/>
  <c r="E10" i="33"/>
  <c r="E11" i="33"/>
  <c r="E12" i="33"/>
  <c r="E13" i="33"/>
  <c r="E17" i="33"/>
  <c r="E18" i="33"/>
  <c r="E20" i="33"/>
  <c r="E21" i="33"/>
  <c r="E22" i="33"/>
  <c r="E23" i="33"/>
  <c r="E24" i="33"/>
  <c r="E25" i="33"/>
  <c r="E26" i="33"/>
  <c r="E27" i="33"/>
  <c r="E30" i="33"/>
  <c r="E32" i="33"/>
  <c r="E33" i="33"/>
  <c r="E34" i="33"/>
  <c r="G5" i="33"/>
  <c r="E5" i="33"/>
  <c r="P9" i="33"/>
  <c r="P16" i="33"/>
  <c r="P21" i="33"/>
  <c r="Q21" i="33" s="1"/>
  <c r="P22" i="33"/>
  <c r="P25" i="33"/>
  <c r="P28" i="33"/>
  <c r="P34" i="33"/>
  <c r="P5" i="33"/>
  <c r="H7" i="33"/>
  <c r="I7" i="33" s="1"/>
  <c r="H10" i="33"/>
  <c r="I10" i="33" s="1"/>
  <c r="H11" i="33"/>
  <c r="I11" i="33" s="1"/>
  <c r="H12" i="33"/>
  <c r="I12" i="33" s="1"/>
  <c r="H13" i="33"/>
  <c r="I13" i="33" s="1"/>
  <c r="H16" i="33"/>
  <c r="I16" i="33" s="1"/>
  <c r="H17" i="33"/>
  <c r="I17" i="33" s="1"/>
  <c r="H18" i="33"/>
  <c r="I18" i="33" s="1"/>
  <c r="H19" i="33"/>
  <c r="I19" i="33" s="1"/>
  <c r="H20" i="33"/>
  <c r="I20" i="33" s="1"/>
  <c r="H21" i="33"/>
  <c r="I21" i="33" s="1"/>
  <c r="H22" i="33"/>
  <c r="I22" i="33" s="1"/>
  <c r="H23" i="33"/>
  <c r="I23" i="33" s="1"/>
  <c r="H24" i="33"/>
  <c r="I24" i="33" s="1"/>
  <c r="H25" i="33"/>
  <c r="I25" i="33" s="1"/>
  <c r="H26" i="33"/>
  <c r="I26" i="33" s="1"/>
  <c r="H27" i="33"/>
  <c r="I27" i="33" s="1"/>
  <c r="H30" i="33"/>
  <c r="I30" i="33" s="1"/>
  <c r="H32" i="33"/>
  <c r="I32" i="33" s="1"/>
  <c r="H33" i="33"/>
  <c r="I33" i="33" s="1"/>
  <c r="H34" i="33"/>
  <c r="I34" i="33" s="1"/>
  <c r="H6" i="33"/>
  <c r="I6" i="33" s="1"/>
  <c r="H5" i="33"/>
  <c r="I5" i="33" s="1"/>
  <c r="N36" i="33"/>
  <c r="F36" i="33"/>
  <c r="L36" i="33"/>
  <c r="D36" i="33"/>
  <c r="K34" i="33"/>
  <c r="M34" i="33" s="1"/>
  <c r="K28" i="33"/>
  <c r="K25" i="33"/>
  <c r="O25" i="33" s="1"/>
  <c r="K22" i="33"/>
  <c r="K16" i="33"/>
  <c r="Q16" i="33" s="1"/>
  <c r="K9" i="33"/>
  <c r="M9" i="33" s="1"/>
  <c r="K5" i="33"/>
  <c r="O5" i="33" s="1"/>
  <c r="C36" i="33"/>
  <c r="E36" i="33" s="1"/>
  <c r="P36" i="33" l="1"/>
  <c r="M16" i="33"/>
  <c r="Q28" i="33"/>
  <c r="Q22" i="33"/>
  <c r="H36" i="33"/>
  <c r="I36" i="33" s="1"/>
  <c r="M22" i="33"/>
  <c r="G36" i="33"/>
  <c r="M28" i="33"/>
  <c r="O34" i="33"/>
  <c r="Q9" i="33"/>
  <c r="Q5" i="33"/>
  <c r="Q25" i="33"/>
  <c r="M5" i="33"/>
  <c r="M25" i="33"/>
  <c r="Q34" i="33"/>
  <c r="O16" i="33"/>
  <c r="K36" i="33"/>
  <c r="O36" i="33" l="1"/>
  <c r="M36" i="33"/>
  <c r="Q36" i="33"/>
  <c r="Q14" i="32"/>
  <c r="M14" i="32"/>
  <c r="I11" i="32"/>
  <c r="I16" i="32"/>
  <c r="I7" i="32"/>
  <c r="I6" i="32"/>
  <c r="I8" i="32"/>
  <c r="I9" i="32"/>
  <c r="I14" i="32"/>
  <c r="I15" i="32"/>
  <c r="I5" i="32"/>
  <c r="E6" i="32"/>
  <c r="E7" i="32"/>
  <c r="E8" i="32"/>
  <c r="E9" i="32"/>
  <c r="E11" i="32"/>
  <c r="E14" i="32"/>
  <c r="E15" i="32"/>
  <c r="E16" i="32"/>
  <c r="E5" i="32"/>
  <c r="H17" i="32"/>
  <c r="D17" i="32"/>
  <c r="K15" i="32"/>
  <c r="M15" i="32" s="1"/>
  <c r="K9" i="32"/>
  <c r="Q9" i="32" s="1"/>
  <c r="K5" i="32"/>
  <c r="Q5" i="32" s="1"/>
  <c r="C17" i="32"/>
  <c r="H11" i="31"/>
  <c r="I11" i="31" s="1"/>
  <c r="H15" i="31"/>
  <c r="I15" i="31" s="1"/>
  <c r="H17" i="31"/>
  <c r="I17" i="31" s="1"/>
  <c r="H18" i="31"/>
  <c r="I18" i="31" s="1"/>
  <c r="H20" i="31"/>
  <c r="I20" i="31" s="1"/>
  <c r="H24" i="31"/>
  <c r="I24" i="31" s="1"/>
  <c r="H26" i="31"/>
  <c r="I26" i="31" s="1"/>
  <c r="H33" i="31"/>
  <c r="I33" i="31" s="1"/>
  <c r="H36" i="31"/>
  <c r="I36" i="31" s="1"/>
  <c r="H37" i="31"/>
  <c r="I37" i="31" s="1"/>
  <c r="H39" i="31"/>
  <c r="I39" i="31" s="1"/>
  <c r="H42" i="31"/>
  <c r="I42" i="31" s="1"/>
  <c r="H43" i="31"/>
  <c r="I43" i="31" s="1"/>
  <c r="H44" i="31"/>
  <c r="I44" i="31" s="1"/>
  <c r="H45" i="31"/>
  <c r="I45" i="31" s="1"/>
  <c r="H6" i="31"/>
  <c r="I6" i="31" s="1"/>
  <c r="G11" i="31"/>
  <c r="G20" i="31"/>
  <c r="G26" i="31"/>
  <c r="G33" i="31"/>
  <c r="G36" i="31"/>
  <c r="G6" i="31"/>
  <c r="F46" i="31"/>
  <c r="E6" i="31"/>
  <c r="E7" i="31"/>
  <c r="E9" i="31"/>
  <c r="E11" i="31"/>
  <c r="E15" i="31"/>
  <c r="E17" i="31"/>
  <c r="E18" i="31"/>
  <c r="E24" i="31"/>
  <c r="E26" i="31"/>
  <c r="E36" i="31"/>
  <c r="E37" i="31"/>
  <c r="E39" i="31"/>
  <c r="E42" i="31"/>
  <c r="E43" i="31"/>
  <c r="E44" i="31"/>
  <c r="E45" i="31"/>
  <c r="E5" i="31"/>
  <c r="D46" i="31"/>
  <c r="L11" i="31"/>
  <c r="L5" i="31"/>
  <c r="K20" i="31"/>
  <c r="M20" i="31" s="1"/>
  <c r="C46" i="31"/>
  <c r="K43" i="31"/>
  <c r="M43" i="31" s="1"/>
  <c r="K40" i="31"/>
  <c r="M40" i="31" s="1"/>
  <c r="K36" i="31"/>
  <c r="M36" i="31" s="1"/>
  <c r="K17" i="31"/>
  <c r="M17" i="31" s="1"/>
  <c r="K11" i="31"/>
  <c r="K5" i="31"/>
  <c r="O5" i="31" s="1"/>
  <c r="Q5" i="27"/>
  <c r="O5" i="27"/>
  <c r="L5" i="27"/>
  <c r="H5" i="27"/>
  <c r="I5" i="27" s="1"/>
  <c r="G11" i="27"/>
  <c r="Q28" i="27"/>
  <c r="Q24" i="27"/>
  <c r="Q17" i="27"/>
  <c r="O28" i="27"/>
  <c r="O24" i="27"/>
  <c r="O17" i="27"/>
  <c r="M28" i="27"/>
  <c r="M24" i="27"/>
  <c r="M17" i="27"/>
  <c r="H7" i="27"/>
  <c r="I7" i="27" s="1"/>
  <c r="H11" i="27"/>
  <c r="I11" i="27" s="1"/>
  <c r="H13" i="27"/>
  <c r="I13" i="27" s="1"/>
  <c r="H15" i="27"/>
  <c r="I15" i="27" s="1"/>
  <c r="H17" i="27"/>
  <c r="I17" i="27" s="1"/>
  <c r="H19" i="27"/>
  <c r="I19" i="27" s="1"/>
  <c r="H21" i="27"/>
  <c r="I21" i="27" s="1"/>
  <c r="H22" i="27"/>
  <c r="I22" i="27" s="1"/>
  <c r="H24" i="27"/>
  <c r="I24" i="27" s="1"/>
  <c r="H28" i="27"/>
  <c r="I28" i="27" s="1"/>
  <c r="G13" i="27"/>
  <c r="G15" i="27"/>
  <c r="G17" i="27"/>
  <c r="G19" i="27"/>
  <c r="G24" i="27"/>
  <c r="G28" i="27"/>
  <c r="E7" i="27"/>
  <c r="E11" i="27"/>
  <c r="E15" i="27"/>
  <c r="E17" i="27"/>
  <c r="E19" i="27"/>
  <c r="E21" i="27"/>
  <c r="E22" i="27"/>
  <c r="E24" i="27"/>
  <c r="E28" i="27"/>
  <c r="E5" i="27"/>
  <c r="K32" i="27"/>
  <c r="Q32" i="27" s="1"/>
  <c r="F32" i="27"/>
  <c r="D32" i="27"/>
  <c r="C32" i="27"/>
  <c r="Q15" i="32" l="1"/>
  <c r="M5" i="27"/>
  <c r="D41" i="27"/>
  <c r="M11" i="31"/>
  <c r="L46" i="31"/>
  <c r="I17" i="32"/>
  <c r="M5" i="32"/>
  <c r="M9" i="32"/>
  <c r="K17" i="32"/>
  <c r="E17" i="32"/>
  <c r="G17" i="32"/>
  <c r="E46" i="31"/>
  <c r="O20" i="31"/>
  <c r="P5" i="31"/>
  <c r="P46" i="31" s="1"/>
  <c r="Q20" i="31"/>
  <c r="Q43" i="31"/>
  <c r="H46" i="31"/>
  <c r="I46" i="31" s="1"/>
  <c r="O11" i="31"/>
  <c r="Q11" i="31"/>
  <c r="Q17" i="31"/>
  <c r="K46" i="31"/>
  <c r="M5" i="31"/>
  <c r="Q40" i="31"/>
  <c r="G46" i="31"/>
  <c r="O36" i="31"/>
  <c r="Q36" i="31"/>
  <c r="E32" i="27"/>
  <c r="G32" i="27"/>
  <c r="M32" i="27"/>
  <c r="O32" i="27"/>
  <c r="H32" i="27"/>
  <c r="I32" i="27" s="1"/>
  <c r="E41" i="27" l="1"/>
  <c r="G41" i="27"/>
  <c r="N41" i="27" s="1"/>
  <c r="O17" i="32"/>
  <c r="M17" i="32"/>
  <c r="Q17" i="32"/>
  <c r="Q5" i="31"/>
  <c r="M46" i="31"/>
  <c r="O46" i="31"/>
  <c r="Q46" i="31"/>
</calcChain>
</file>

<file path=xl/sharedStrings.xml><?xml version="1.0" encoding="utf-8"?>
<sst xmlns="http://schemas.openxmlformats.org/spreadsheetml/2006/main" count="1607" uniqueCount="761">
  <si>
    <t>Ime lista</t>
  </si>
  <si>
    <t>Opis</t>
  </si>
  <si>
    <t>Skupna vsota</t>
  </si>
  <si>
    <t>Starost</t>
  </si>
  <si>
    <t>Številka (šifra) izvajalca</t>
  </si>
  <si>
    <t>Številka lokacije</t>
  </si>
  <si>
    <t>Pravni status</t>
  </si>
  <si>
    <t>Tip izvajalca</t>
  </si>
  <si>
    <t>Naziv organizacije (pravne osebe)</t>
  </si>
  <si>
    <t>Dodatni naziv organizacije</t>
  </si>
  <si>
    <t>Občina zaposlitve</t>
  </si>
  <si>
    <t>ID šifra delavca</t>
  </si>
  <si>
    <t>Delovni čas</t>
  </si>
  <si>
    <t>Datum začetka zaposlitve</t>
  </si>
  <si>
    <t>Vrsta zaposlitve</t>
  </si>
  <si>
    <t>Vitalni status</t>
  </si>
  <si>
    <t>Naziv poklicne skupine</t>
  </si>
  <si>
    <t>Priimek</t>
  </si>
  <si>
    <t>Ime</t>
  </si>
  <si>
    <t>Datum rojstva</t>
  </si>
  <si>
    <t>Spol</t>
  </si>
  <si>
    <t>Upravne enote</t>
  </si>
  <si>
    <t>Zdravstvene regije</t>
  </si>
  <si>
    <t>Datum prenehanja zaposlitve</t>
  </si>
  <si>
    <t>Stopnja izobrazbe</t>
  </si>
  <si>
    <t>Starostne skupine (5 letne)</t>
  </si>
  <si>
    <t>Odprta zaposlitev</t>
  </si>
  <si>
    <t>Naslov izvajalca</t>
  </si>
  <si>
    <t>Pošta številka in kraj</t>
  </si>
  <si>
    <t>Vrsta zdravstvene dejavnosti (VZD)</t>
  </si>
  <si>
    <t>Statistične regije - NUTS 3. raven</t>
  </si>
  <si>
    <t>Prva izbrana zaposlitev</t>
  </si>
  <si>
    <t>Število vseh aktivnih zaposlitev</t>
  </si>
  <si>
    <t>Kohezijske regije - NUTS 2. raven (NUM)</t>
  </si>
  <si>
    <t>Izpostave ZZZS</t>
  </si>
  <si>
    <t>Območne enote ZZZS</t>
  </si>
  <si>
    <t>60-BOLNIČAR</t>
  </si>
  <si>
    <t>04-DIPL.MED.SESTRA / ZDRAVSTVENIK</t>
  </si>
  <si>
    <t>06-VIŠJA MED. SESTRA / VIŠJI ZDR. TEHNIK</t>
  </si>
  <si>
    <t>55-BABICA</t>
  </si>
  <si>
    <t>19-ORGANIZATOR DELA (OSTALE SMERI)</t>
  </si>
  <si>
    <t>26-SOCIALNI DELAVEC</t>
  </si>
  <si>
    <t>44-MAG. ZDRAVSTVENE NEGE</t>
  </si>
  <si>
    <t>39-DIPL. BABICA/BABIČAR</t>
  </si>
  <si>
    <t>33-PROF. ZDRAVSTVENE VZGOJE</t>
  </si>
  <si>
    <t>099-Radeče</t>
  </si>
  <si>
    <t>LENART</t>
  </si>
  <si>
    <t>149-Bistrica ob Sotli</t>
  </si>
  <si>
    <t>KAMNIK</t>
  </si>
  <si>
    <t>50-TEHNIK ZDR. NEGE (TUDI ZD. TEH., SR. MED. SESTRA)</t>
  </si>
  <si>
    <t>število prebivalcev</t>
  </si>
  <si>
    <t>MURSKA SOBOTA</t>
  </si>
  <si>
    <t>LENDAVA</t>
  </si>
  <si>
    <t>GORNJA RADGONA</t>
  </si>
  <si>
    <t>LJUTOMER</t>
  </si>
  <si>
    <t>SR POMURSKA</t>
  </si>
  <si>
    <t>Evidenca gibanja zdravstvenih delavcev in mreža zdravstvenih zavodov - BPI (IVZ 16)</t>
  </si>
  <si>
    <t>BABICA</t>
  </si>
  <si>
    <t>Šifra poklicne skupine</t>
  </si>
  <si>
    <t>DMS</t>
  </si>
  <si>
    <t>ZT</t>
  </si>
  <si>
    <t>DIPL.MED.SESTRA / ZDRAVSTVENIK</t>
  </si>
  <si>
    <t>VIŠJA MED.SESTRA / VIŠJI ZDR.TEHNIK</t>
  </si>
  <si>
    <t>TEHNIK ZDR.NEGE(TUDI ZD.TEH.,SR.M.S</t>
  </si>
  <si>
    <t>DIPL.BABICA/BABIČAR</t>
  </si>
  <si>
    <t>PROFESOR</t>
  </si>
  <si>
    <t>SOCIALNI  DELAVEC</t>
  </si>
  <si>
    <t xml:space="preserve">ORGANIZATOR DELA </t>
  </si>
  <si>
    <t>002</t>
  </si>
  <si>
    <t>Beltinci</t>
  </si>
  <si>
    <t>010</t>
  </si>
  <si>
    <t>Tišina</t>
  </si>
  <si>
    <t>031</t>
  </si>
  <si>
    <t>Gornji Petrovci</t>
  </si>
  <si>
    <t>033</t>
  </si>
  <si>
    <t>Šalovci</t>
  </si>
  <si>
    <t>056</t>
  </si>
  <si>
    <t>Kuzma</t>
  </si>
  <si>
    <t>078</t>
  </si>
  <si>
    <t>Moravske Toplice</t>
  </si>
  <si>
    <t>080</t>
  </si>
  <si>
    <t>Murska Sobota</t>
  </si>
  <si>
    <t>097</t>
  </si>
  <si>
    <t>Puconci</t>
  </si>
  <si>
    <t>105</t>
  </si>
  <si>
    <t>Rogašovci</t>
  </si>
  <si>
    <t>152</t>
  </si>
  <si>
    <t>Cankova</t>
  </si>
  <si>
    <t>158</t>
  </si>
  <si>
    <t>Grad</t>
  </si>
  <si>
    <t>161</t>
  </si>
  <si>
    <t>Hodoš/Hodos</t>
  </si>
  <si>
    <t>015</t>
  </si>
  <si>
    <t>Črenšovci</t>
  </si>
  <si>
    <t>047</t>
  </si>
  <si>
    <t>Kobilje</t>
  </si>
  <si>
    <t>059</t>
  </si>
  <si>
    <t>Lendava/Lendva</t>
  </si>
  <si>
    <t>086</t>
  </si>
  <si>
    <t>Odranci</t>
  </si>
  <si>
    <t>132</t>
  </si>
  <si>
    <t>Turnišče</t>
  </si>
  <si>
    <t>156</t>
  </si>
  <si>
    <t>Dobrovnik/Dobronak</t>
  </si>
  <si>
    <t>187</t>
  </si>
  <si>
    <t>Velika Polana</t>
  </si>
  <si>
    <t>SLOVENIJA</t>
  </si>
  <si>
    <t>Ajdovščina</t>
  </si>
  <si>
    <t>Apače</t>
  </si>
  <si>
    <t>Benedikt</t>
  </si>
  <si>
    <t>Bistrica ob Sotli</t>
  </si>
  <si>
    <t>Bled</t>
  </si>
  <si>
    <t>Bloke</t>
  </si>
  <si>
    <t>Bohinj</t>
  </si>
  <si>
    <t>Borovnica</t>
  </si>
  <si>
    <t>Bovec</t>
  </si>
  <si>
    <t>Braslovče</t>
  </si>
  <si>
    <t>Brda</t>
  </si>
  <si>
    <t>Brezovica</t>
  </si>
  <si>
    <t>Brežice</t>
  </si>
  <si>
    <t>Celje</t>
  </si>
  <si>
    <t>Cerklje na Gorenjskem</t>
  </si>
  <si>
    <t>Cerknica</t>
  </si>
  <si>
    <t>Cerkno</t>
  </si>
  <si>
    <t>Cerkvenjak</t>
  </si>
  <si>
    <t>Cirkulane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</si>
  <si>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</si>
  <si>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</si>
  <si>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</si>
  <si>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</si>
  <si>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</si>
  <si>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</si>
  <si>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</si>
  <si>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 - Polhov Gradec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</si>
  <si>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</si>
  <si>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</si>
  <si>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</si>
  <si>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</si>
  <si>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</si>
  <si>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</si>
  <si>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</si>
  <si>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</si>
  <si>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Gorje</t>
  </si>
  <si>
    <t>Gornja Radgona</t>
  </si>
  <si>
    <t>Gornji Grad</t>
  </si>
  <si>
    <t>Grosuplje</t>
  </si>
  <si>
    <t>Hajdina</t>
  </si>
  <si>
    <t>Hoče - Slivnica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</si>
  <si>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</si>
  <si>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</si>
  <si>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</si>
  <si>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</si>
  <si>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</si>
  <si>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</si>
  <si>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</si>
  <si>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Izola/Isola</t>
  </si>
  <si>
    <t>Jesenice</t>
  </si>
  <si>
    <t>Jezersko</t>
  </si>
  <si>
    <t>Juršinci</t>
  </si>
  <si>
    <t>Kamnik</t>
  </si>
  <si>
    <t>Kanal</t>
  </si>
  <si>
    <t>Kidričevo</t>
  </si>
  <si>
    <t>Kobarid</t>
  </si>
  <si>
    <t>Kočevje</t>
  </si>
  <si>
    <t>Komen</t>
  </si>
  <si>
    <t>Komenda</t>
  </si>
  <si>
    <t>Koper/Capodistria</t>
  </si>
  <si>
    <t>Kostanjevica na Krki</t>
  </si>
  <si>
    <t>Kostel</t>
  </si>
  <si>
    <t>Kozje</t>
  </si>
  <si>
    <t>Kranj</t>
  </si>
  <si>
    <t>Kranjska Gora</t>
  </si>
  <si>
    <t>Križevci</t>
  </si>
  <si>
    <t>Krško</t>
  </si>
  <si>
    <t>Kungota</t>
  </si>
  <si>
    <t>Laško</t>
  </si>
  <si>
    <t>Lenart</t>
  </si>
  <si>
    <t>Litija</t>
  </si>
  <si>
    <t>Ljubljana</t>
  </si>
  <si>
    <t>Ljubno</t>
  </si>
  <si>
    <t>Ljutomer</t>
  </si>
  <si>
    <t>Log - Dragomer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</si>
  <si>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</si>
  <si>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</si>
  <si>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</si>
  <si>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</si>
  <si>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</si>
  <si>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</si>
  <si>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</si>
  <si>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Makole</t>
  </si>
  <si>
    <t>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</si>
  <si>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</si>
  <si>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</si>
  <si>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</si>
  <si>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</si>
  <si>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</si>
  <si>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</si>
  <si>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</si>
  <si>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</t>
  </si>
  <si>
    <t>Mirna Peč</t>
  </si>
  <si>
    <t>Mislinja</t>
  </si>
  <si>
    <t>Mokronog - Trebelno</t>
  </si>
  <si>
    <t>Moravče</t>
  </si>
  <si>
    <t>Mozirje</t>
  </si>
  <si>
    <t>Muta</t>
  </si>
  <si>
    <t>Naklo</t>
  </si>
  <si>
    <t>Nazarje</t>
  </si>
  <si>
    <t>Nova Gorica</t>
  </si>
  <si>
    <t>Novo mesto</t>
  </si>
  <si>
    <t>Oplotnica</t>
  </si>
  <si>
    <t>Ormož</t>
  </si>
  <si>
    <t>Osilnica</t>
  </si>
  <si>
    <t>Pesnica</t>
  </si>
  <si>
    <t>Piran/Pirano</t>
  </si>
  <si>
    <t>Pivka</t>
  </si>
  <si>
    <t>Podčetrtek</t>
  </si>
  <si>
    <t>Podlehnik</t>
  </si>
  <si>
    <t>Podvelka</t>
  </si>
  <si>
    <t>Poljčane</t>
  </si>
  <si>
    <t>Polzela</t>
  </si>
  <si>
    <t>Postojna</t>
  </si>
  <si>
    <t>Prebold</t>
  </si>
  <si>
    <t>Preddvor</t>
  </si>
  <si>
    <t>Prevalje</t>
  </si>
  <si>
    <t>Ptuj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</si>
  <si>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</si>
  <si>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</si>
  <si>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</si>
  <si>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</si>
  <si>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</si>
  <si>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</si>
  <si>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</si>
  <si>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Rečica ob Savinji</t>
  </si>
  <si>
    <t>Renče - Vogrsko</t>
  </si>
  <si>
    <t>Ribnica</t>
  </si>
  <si>
    <t>Ribnica na Pohorju</t>
  </si>
  <si>
    <t>Rogaška Slatina</t>
  </si>
  <si>
    <t>Rogatec</t>
  </si>
  <si>
    <t>Ruše</t>
  </si>
  <si>
    <t>Selnica ob Dravi</t>
  </si>
  <si>
    <t>Semič</t>
  </si>
  <si>
    <t>Sevnica</t>
  </si>
  <si>
    <t>Sežana</t>
  </si>
  <si>
    <t>Slovenj Gradec</t>
  </si>
  <si>
    <t>Slovenska Bistrica</t>
  </si>
  <si>
    <t>Slovenske Konjice</t>
  </si>
  <si>
    <t>Sodražica</t>
  </si>
  <si>
    <t>Solčava</t>
  </si>
  <si>
    <t>Središče ob Dravi</t>
  </si>
  <si>
    <t>Starše</t>
  </si>
  <si>
    <t>Straža</t>
  </si>
  <si>
    <t>Sveta Ana</t>
  </si>
  <si>
    <t>Sveti Jurij ob Ščavnici</t>
  </si>
  <si>
    <t>Sveti Jurij v Slov. goricah</t>
  </si>
  <si>
    <t>Sveti Tomaž</t>
  </si>
  <si>
    <t>Šempeter - Vrtojba</t>
  </si>
  <si>
    <t>Šenčur</t>
  </si>
  <si>
    <t>Šentilj</t>
  </si>
  <si>
    <t>Šentjernej</t>
  </si>
  <si>
    <t>Šentjur</t>
  </si>
  <si>
    <t>Šentrupert</t>
  </si>
  <si>
    <t>Škocjan</t>
  </si>
  <si>
    <t>Škofja Loka</t>
  </si>
  <si>
    <t>Škofljica</t>
  </si>
  <si>
    <t>Šmarje pri Jelšah</t>
  </si>
  <si>
    <t>Šmarješke Toplice</t>
  </si>
  <si>
    <t>Šmartno ob Paki</t>
  </si>
  <si>
    <t>Šmartno pri Litiji</t>
  </si>
  <si>
    <t>Šoštanj</t>
  </si>
  <si>
    <t>Štore</t>
  </si>
  <si>
    <t>Tabor</t>
  </si>
  <si>
    <t>Tolmin</t>
  </si>
  <si>
    <t>Trbovlje</t>
  </si>
  <si>
    <t>Trebnje</t>
  </si>
  <si>
    <t>Trnovska vas</t>
  </si>
  <si>
    <t>Trzin</t>
  </si>
  <si>
    <t>Tržič</t>
  </si>
  <si>
    <t>Velenje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</si>
  <si>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</si>
  <si>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</si>
  <si>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</si>
  <si>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</si>
  <si>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</si>
  <si>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</si>
  <si>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</si>
  <si>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</si>
  <si>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</si>
  <si>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</si>
  <si>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</si>
  <si>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</si>
  <si>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</si>
  <si>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</si>
  <si>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</si>
  <si>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</si>
  <si>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</si>
  <si>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</si>
  <si>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</si>
  <si>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029</t>
  </si>
  <si>
    <t>100</t>
  </si>
  <si>
    <t>116</t>
  </si>
  <si>
    <t>195</t>
  </si>
  <si>
    <t>063</t>
  </si>
  <si>
    <t>166</t>
  </si>
  <si>
    <t>176</t>
  </si>
  <si>
    <t>188</t>
  </si>
  <si>
    <t>Centralni register prebivalcev, Statistični urad RS , 1. januar 2015</t>
  </si>
  <si>
    <t>026</t>
  </si>
  <si>
    <t>070</t>
  </si>
  <si>
    <t>098</t>
  </si>
  <si>
    <t>115</t>
  </si>
  <si>
    <t>160</t>
  </si>
  <si>
    <t>169</t>
  </si>
  <si>
    <t>MARIBOR</t>
  </si>
  <si>
    <t>058</t>
  </si>
  <si>
    <t>148</t>
  </si>
  <si>
    <t>153</t>
  </si>
  <si>
    <t>181</t>
  </si>
  <si>
    <t>204</t>
  </si>
  <si>
    <t>Sveta Trojica v Slov. Goricah</t>
  </si>
  <si>
    <t>210</t>
  </si>
  <si>
    <t>ORMOŽ</t>
  </si>
  <si>
    <t>087</t>
  </si>
  <si>
    <t>202</t>
  </si>
  <si>
    <t>205</t>
  </si>
  <si>
    <t>PTUJ</t>
  </si>
  <si>
    <t>018</t>
  </si>
  <si>
    <t>024</t>
  </si>
  <si>
    <t>028</t>
  </si>
  <si>
    <t>042</t>
  </si>
  <si>
    <t>045</t>
  </si>
  <si>
    <t>069</t>
  </si>
  <si>
    <t>096</t>
  </si>
  <si>
    <t>135</t>
  </si>
  <si>
    <t>143</t>
  </si>
  <si>
    <t>159</t>
  </si>
  <si>
    <t>168</t>
  </si>
  <si>
    <t>172</t>
  </si>
  <si>
    <t>182</t>
  </si>
  <si>
    <t>Sveti Andraž v Slov.goricah</t>
  </si>
  <si>
    <t>185</t>
  </si>
  <si>
    <t>191</t>
  </si>
  <si>
    <t>196</t>
  </si>
  <si>
    <t>SLOVENSKA BISTRICA</t>
  </si>
  <si>
    <t>113</t>
  </si>
  <si>
    <t>171</t>
  </si>
  <si>
    <t>198</t>
  </si>
  <si>
    <t>200</t>
  </si>
  <si>
    <t>PESNICA</t>
  </si>
  <si>
    <t>055</t>
  </si>
  <si>
    <t>089</t>
  </si>
  <si>
    <t>118</t>
  </si>
  <si>
    <t>RUŠE</t>
  </si>
  <si>
    <t>108</t>
  </si>
  <si>
    <t>167</t>
  </si>
  <si>
    <t>178</t>
  </si>
  <si>
    <t>SR PODRAVSKA</t>
  </si>
  <si>
    <t>016</t>
  </si>
  <si>
    <t>074</t>
  </si>
  <si>
    <t>103</t>
  </si>
  <si>
    <t>175</t>
  </si>
  <si>
    <t>RAVNE NA KOROŠKEM</t>
  </si>
  <si>
    <t>RADLJE OB DRAVI</t>
  </si>
  <si>
    <t>081</t>
  </si>
  <si>
    <t>093</t>
  </si>
  <si>
    <t>101</t>
  </si>
  <si>
    <t>141</t>
  </si>
  <si>
    <t>177</t>
  </si>
  <si>
    <t>025</t>
  </si>
  <si>
    <t>DRAVOGRAD</t>
  </si>
  <si>
    <t>SLOVENJ GRADEC</t>
  </si>
  <si>
    <t>076</t>
  </si>
  <si>
    <t>112</t>
  </si>
  <si>
    <t>011</t>
  </si>
  <si>
    <t>127</t>
  </si>
  <si>
    <t>139</t>
  </si>
  <si>
    <t>155</t>
  </si>
  <si>
    <t>CELJE</t>
  </si>
  <si>
    <t>MOZIRJE</t>
  </si>
  <si>
    <t>030</t>
  </si>
  <si>
    <t>062</t>
  </si>
  <si>
    <t>067</t>
  </si>
  <si>
    <t>079</t>
  </si>
  <si>
    <t>083</t>
  </si>
  <si>
    <t>180</t>
  </si>
  <si>
    <t>209</t>
  </si>
  <si>
    <t>ŠMARJE PRI JELŠAH</t>
  </si>
  <si>
    <t>051</t>
  </si>
  <si>
    <t>092</t>
  </si>
  <si>
    <t>106</t>
  </si>
  <si>
    <t>107</t>
  </si>
  <si>
    <t>124</t>
  </si>
  <si>
    <t>LAŠKO</t>
  </si>
  <si>
    <t>057</t>
  </si>
  <si>
    <t>114</t>
  </si>
  <si>
    <t>137</t>
  </si>
  <si>
    <t>144</t>
  </si>
  <si>
    <t>SLOVENSKE KONJICE</t>
  </si>
  <si>
    <t>VELENJE</t>
  </si>
  <si>
    <t>125</t>
  </si>
  <si>
    <t>126</t>
  </si>
  <si>
    <t>133</t>
  </si>
  <si>
    <t>ŽALEC</t>
  </si>
  <si>
    <t>151</t>
  </si>
  <si>
    <t>173</t>
  </si>
  <si>
    <t>174</t>
  </si>
  <si>
    <t>184</t>
  </si>
  <si>
    <t>189</t>
  </si>
  <si>
    <t>190</t>
  </si>
  <si>
    <t>ŠENTJUR PRI CELJU</t>
  </si>
  <si>
    <t>120</t>
  </si>
  <si>
    <t>154</t>
  </si>
  <si>
    <t>SR SAVINJSKA</t>
  </si>
  <si>
    <t>034</t>
  </si>
  <si>
    <t>060</t>
  </si>
  <si>
    <t>129</t>
  </si>
  <si>
    <t>142</t>
  </si>
  <si>
    <t>HRASTNIK</t>
  </si>
  <si>
    <t>LITIJA</t>
  </si>
  <si>
    <t>TRBOVLJE</t>
  </si>
  <si>
    <t>ZAGORJE OB SAVI</t>
  </si>
  <si>
    <t>SR ZASAVSKA</t>
  </si>
  <si>
    <t>009</t>
  </si>
  <si>
    <t>BREŽICE</t>
  </si>
  <si>
    <t>054</t>
  </si>
  <si>
    <t>KRŠKO</t>
  </si>
  <si>
    <t>197</t>
  </si>
  <si>
    <t>099</t>
  </si>
  <si>
    <t>110</t>
  </si>
  <si>
    <t>SEVNICA</t>
  </si>
  <si>
    <t>149</t>
  </si>
  <si>
    <t>SR POSAVSKA</t>
  </si>
  <si>
    <t>NOVO MESTO</t>
  </si>
  <si>
    <t>085</t>
  </si>
  <si>
    <t>119</t>
  </si>
  <si>
    <t>121</t>
  </si>
  <si>
    <t>157</t>
  </si>
  <si>
    <t>170</t>
  </si>
  <si>
    <t>193</t>
  </si>
  <si>
    <t>203</t>
  </si>
  <si>
    <t>206</t>
  </si>
  <si>
    <t>130</t>
  </si>
  <si>
    <t>199</t>
  </si>
  <si>
    <t>211</t>
  </si>
  <si>
    <t>212</t>
  </si>
  <si>
    <t>TREBNJE</t>
  </si>
  <si>
    <t>048</t>
  </si>
  <si>
    <t>088</t>
  </si>
  <si>
    <t>165</t>
  </si>
  <si>
    <t>KOČEVJE</t>
  </si>
  <si>
    <t>073</t>
  </si>
  <si>
    <t>METLIKA</t>
  </si>
  <si>
    <t>ČRNOMELJ</t>
  </si>
  <si>
    <t>017</t>
  </si>
  <si>
    <t>109</t>
  </si>
  <si>
    <t>066</t>
  </si>
  <si>
    <t>104</t>
  </si>
  <si>
    <t>179</t>
  </si>
  <si>
    <t>RIBNICA</t>
  </si>
  <si>
    <t>SR JUGOVZHODNA SLOVENIJA</t>
  </si>
  <si>
    <t>008</t>
  </si>
  <si>
    <t>021</t>
  </si>
  <si>
    <t>022</t>
  </si>
  <si>
    <t>037</t>
  </si>
  <si>
    <t>061</t>
  </si>
  <si>
    <t>071</t>
  </si>
  <si>
    <t>123</t>
  </si>
  <si>
    <t>134</t>
  </si>
  <si>
    <t>138</t>
  </si>
  <si>
    <t>162</t>
  </si>
  <si>
    <t>LJUBLJANA</t>
  </si>
  <si>
    <t>GROSUPLJE</t>
  </si>
  <si>
    <t>020</t>
  </si>
  <si>
    <t>032</t>
  </si>
  <si>
    <t>039</t>
  </si>
  <si>
    <t>DOMŽALE</t>
  </si>
  <si>
    <t>023</t>
  </si>
  <si>
    <t>068</t>
  </si>
  <si>
    <t>072</t>
  </si>
  <si>
    <t>077</t>
  </si>
  <si>
    <t>186</t>
  </si>
  <si>
    <t>043</t>
  </si>
  <si>
    <t>164</t>
  </si>
  <si>
    <t>064</t>
  </si>
  <si>
    <t>LOGATEC</t>
  </si>
  <si>
    <t>194</t>
  </si>
  <si>
    <t>VRHNIKA</t>
  </si>
  <si>
    <t>005</t>
  </si>
  <si>
    <t>140</t>
  </si>
  <si>
    <t>208</t>
  </si>
  <si>
    <t>SR OSREDNJESLOVENSKA</t>
  </si>
  <si>
    <t>003</t>
  </si>
  <si>
    <t>004</t>
  </si>
  <si>
    <t>102</t>
  </si>
  <si>
    <t>207</t>
  </si>
  <si>
    <t>RADOVLJICA</t>
  </si>
  <si>
    <t>JESENICE</t>
  </si>
  <si>
    <t>041</t>
  </si>
  <si>
    <t>053</t>
  </si>
  <si>
    <t>192</t>
  </si>
  <si>
    <t>KRANJ</t>
  </si>
  <si>
    <t>012</t>
  </si>
  <si>
    <t>052</t>
  </si>
  <si>
    <t>082</t>
  </si>
  <si>
    <t>095</t>
  </si>
  <si>
    <t>117</t>
  </si>
  <si>
    <t>163</t>
  </si>
  <si>
    <t>ŠKOFJA LOKA</t>
  </si>
  <si>
    <t>027</t>
  </si>
  <si>
    <t>122</t>
  </si>
  <si>
    <t>146</t>
  </si>
  <si>
    <t>147</t>
  </si>
  <si>
    <t>TRŽIČ</t>
  </si>
  <si>
    <t>131</t>
  </si>
  <si>
    <t>SR GORENJSKA</t>
  </si>
  <si>
    <t>013</t>
  </si>
  <si>
    <t>065</t>
  </si>
  <si>
    <t>150</t>
  </si>
  <si>
    <t>CERKNICA</t>
  </si>
  <si>
    <t>ILIRSKA BISTRICA</t>
  </si>
  <si>
    <t>038</t>
  </si>
  <si>
    <t>POSTOJNA</t>
  </si>
  <si>
    <t>091</t>
  </si>
  <si>
    <t>094</t>
  </si>
  <si>
    <t>SR PRIMORSKO - NOTRANJSKA</t>
  </si>
  <si>
    <t>001</t>
  </si>
  <si>
    <t>136</t>
  </si>
  <si>
    <t>014</t>
  </si>
  <si>
    <t>036</t>
  </si>
  <si>
    <t>007</t>
  </si>
  <si>
    <t>044</t>
  </si>
  <si>
    <t>075</t>
  </si>
  <si>
    <t>084</t>
  </si>
  <si>
    <t>183</t>
  </si>
  <si>
    <t>201</t>
  </si>
  <si>
    <t>006</t>
  </si>
  <si>
    <t>046</t>
  </si>
  <si>
    <t>128</t>
  </si>
  <si>
    <t>AJDOVŠČINA</t>
  </si>
  <si>
    <t>IDRIJA</t>
  </si>
  <si>
    <t>NOVA GORICA</t>
  </si>
  <si>
    <t>TOLMIN</t>
  </si>
  <si>
    <t>SR GORIŠKA</t>
  </si>
  <si>
    <t>IZOLA</t>
  </si>
  <si>
    <t>040</t>
  </si>
  <si>
    <t>050</t>
  </si>
  <si>
    <t>213</t>
  </si>
  <si>
    <t>Ankaran</t>
  </si>
  <si>
    <t>KOPER</t>
  </si>
  <si>
    <t>PIRAN</t>
  </si>
  <si>
    <t>090</t>
  </si>
  <si>
    <t>SEŽANA</t>
  </si>
  <si>
    <t>019</t>
  </si>
  <si>
    <t>035</t>
  </si>
  <si>
    <t>049</t>
  </si>
  <si>
    <t>111</t>
  </si>
  <si>
    <t>SR OBALNO-KRAŠKA</t>
  </si>
  <si>
    <t>SR šifra</t>
  </si>
  <si>
    <t xml:space="preserve">PESNICA                                                                    </t>
  </si>
  <si>
    <t xml:space="preserve">RAVNE NA KOROŠKEM  </t>
  </si>
  <si>
    <t xml:space="preserve">SLOVENJ GRADEC  </t>
  </si>
  <si>
    <t xml:space="preserve">SR KOROŠKA </t>
  </si>
  <si>
    <t xml:space="preserve">SR SAVINJSKA </t>
  </si>
  <si>
    <t xml:space="preserve">ZAGORJE OB SAVI </t>
  </si>
  <si>
    <t xml:space="preserve">METLIKA </t>
  </si>
  <si>
    <t xml:space="preserve">ČRNOMELJ </t>
  </si>
  <si>
    <t>SR JUGOVSHODNA SLOVENIJA</t>
  </si>
  <si>
    <t xml:space="preserve">SR OSREDNJESLOVENSKA </t>
  </si>
  <si>
    <t xml:space="preserve">SR GORENJSKA </t>
  </si>
  <si>
    <t xml:space="preserve">NOVA GORICA </t>
  </si>
  <si>
    <t>SR  GORIŠKA</t>
  </si>
  <si>
    <t xml:space="preserve">SR POSAVSKA </t>
  </si>
  <si>
    <t>SR PRIMORSKO-NOTRANJSKA</t>
  </si>
  <si>
    <t>ZR CELJE</t>
  </si>
  <si>
    <t>ZR NOVA GORICA</t>
  </si>
  <si>
    <t>IZOLA/ISOLA</t>
  </si>
  <si>
    <t>ZR KOPER</t>
  </si>
  <si>
    <t>ZR KRANJ</t>
  </si>
  <si>
    <t>ZR LJUBLJANA</t>
  </si>
  <si>
    <t>ZR  MARIBOR</t>
  </si>
  <si>
    <t>ZR MURSKA SOBOTA</t>
  </si>
  <si>
    <t>ZR NOVO MESTO</t>
  </si>
  <si>
    <t xml:space="preserve">RADLJE OB DRAVI  </t>
  </si>
  <si>
    <t xml:space="preserve">DRAVOGRAD </t>
  </si>
  <si>
    <t>ZR RAVNE</t>
  </si>
  <si>
    <t xml:space="preserve">SLOVENIJA </t>
  </si>
  <si>
    <t>Opomba:</t>
  </si>
  <si>
    <t xml:space="preserve"> - število zaposlenih iz opravljenih ur = število opravljenih ur / 174</t>
  </si>
  <si>
    <t xml:space="preserve"> - v stolpcu I, J in K je prikazano število fizično zaposlenih po zdravstvenih regijah in po poklicni skupini (DMS, ZT)</t>
  </si>
  <si>
    <t xml:space="preserve">UPRAVNA ENOTA </t>
  </si>
  <si>
    <t>OBČINA ZAPOSLITVE</t>
  </si>
  <si>
    <t xml:space="preserve">TRŽIČ </t>
  </si>
  <si>
    <t xml:space="preserve">RADOVLJICA </t>
  </si>
  <si>
    <t xml:space="preserve">KRANJ </t>
  </si>
  <si>
    <t xml:space="preserve">ZT </t>
  </si>
  <si>
    <t xml:space="preserve">04DMS+06VMS+39DB </t>
  </si>
  <si>
    <t>50 TZ+  55 BA</t>
  </si>
  <si>
    <t xml:space="preserve">Združevanje poklicnih skupin v DMS in ZT </t>
  </si>
  <si>
    <t>Vir:</t>
  </si>
  <si>
    <t>04DMS+06VMS+25 SOC DEL</t>
  </si>
  <si>
    <t xml:space="preserve">       Opomba: Združevanje poklicnih skupin po izobrazbi,  narejeno v soglasju s stroko</t>
  </si>
  <si>
    <t>marec , 2010 na Zbornici-Zvezi</t>
  </si>
  <si>
    <t>Vir :</t>
  </si>
  <si>
    <t xml:space="preserve">SR PODRAVSKA </t>
  </si>
  <si>
    <t xml:space="preserve">ORMOŽ </t>
  </si>
  <si>
    <t xml:space="preserve">PTUJ </t>
  </si>
  <si>
    <t xml:space="preserve">SLOVENSKA BISTRICA </t>
  </si>
  <si>
    <t xml:space="preserve">PESNICA </t>
  </si>
  <si>
    <t xml:space="preserve">RUŠE </t>
  </si>
  <si>
    <t>04-DMS+06-VMS+19- ORGANIZATOR DELA +25- SOC DEL</t>
  </si>
  <si>
    <t xml:space="preserve">POKLICNA SKUPINA </t>
  </si>
  <si>
    <t xml:space="preserve">GORNJA RADGONA </t>
  </si>
  <si>
    <t xml:space="preserve">LJUTOMER </t>
  </si>
  <si>
    <t xml:space="preserve">MURSKA SOBOTA </t>
  </si>
  <si>
    <t xml:space="preserve">50- ZT </t>
  </si>
  <si>
    <t>04-DMS+06-VMS+39 DB +25- SOC DEL</t>
  </si>
  <si>
    <t xml:space="preserve">MOZIRJE </t>
  </si>
  <si>
    <t xml:space="preserve">SLOVENSKE KONJICE </t>
  </si>
  <si>
    <t xml:space="preserve">ŠENTJUR PRI CELJU </t>
  </si>
  <si>
    <t xml:space="preserve">ŠMARJE PRI JELŠAH </t>
  </si>
  <si>
    <t xml:space="preserve">VELENJE </t>
  </si>
  <si>
    <t xml:space="preserve">ŽALEC </t>
  </si>
  <si>
    <t>POKLICNA SKUPINA</t>
  </si>
  <si>
    <t>04-DMS+06-VMS+39 DB +25- SOC DEL+44-MAG ZN</t>
  </si>
  <si>
    <t>50- ZT +55-BA</t>
  </si>
  <si>
    <t>04-DMS+06-VMS+39 DB +25</t>
  </si>
  <si>
    <t xml:space="preserve">BREŽICE </t>
  </si>
  <si>
    <t xml:space="preserve">KRŠKO </t>
  </si>
  <si>
    <t>04-DMS+06-VMS</t>
  </si>
  <si>
    <t xml:space="preserve">KOČEVJE </t>
  </si>
  <si>
    <t xml:space="preserve">RIBNICA </t>
  </si>
  <si>
    <t xml:space="preserve">TREBNJE </t>
  </si>
  <si>
    <t>04-DMS+06-VMS+39 DB</t>
  </si>
  <si>
    <t xml:space="preserve">SR OSREDNJE SLOVENSKA </t>
  </si>
  <si>
    <t xml:space="preserve">Tabela 8.2.  Zaposleni v patronažni dejavnosti OSREDNJESLOVENSKE SR,   po poklicni skupini in upravni enoti, 14.  januar 2015 </t>
  </si>
  <si>
    <t>04-DMS+06-VMS+39 DB+19-ORG DEL+26-SOCDEL+33-PROFZV</t>
  </si>
  <si>
    <t>04DMS+06VMS</t>
  </si>
  <si>
    <t>Tabela 10.1. Število potrebnih zaposlitev  in manjkajoče število  zaposlenih v patronažni dejavnosti PRIMORSKO-NOTRANJSKE SR, po poklicni skupini  in po upravni enoti, 14. januar 2015</t>
  </si>
  <si>
    <t>Tabela 10.2. Zaposleni v patronažni dejavnosti PRIMORSKO-NOTRANJSKE SR, po poklicni skupini  in po upravni enoti, 14. januar 2015</t>
  </si>
  <si>
    <t>Tabela 9.1. Število potrebnih zaposlitev  in manjkajoče število  zaposlenih v patronažni dejavnosti SR GORENJSKE, po poklicni skupini  in po upravni enoti, 14. januar 2015</t>
  </si>
  <si>
    <t xml:space="preserve">Tabela  9.2.  Zaposleni v patronažni dejavnosti SR GORENJSKE  po poklicni skupini in upravni enoti, 14.  januar 2015 </t>
  </si>
  <si>
    <t>Tabela 8.1. Število potrebnih zaposlitev  in manjkajoče število  zaposlenih v patronažni dejavnosti OSREDNJESLOVENSKE SR, po poklicni skupini  in po upravni enoti, 14. januar 2015</t>
  </si>
  <si>
    <t xml:space="preserve">Tabela 7.2.  Zaposleni v patronažni dejavnosti SR JUGOVZHODNE SLOVENIJE,   po poklicni skupini in upravni enoti, 14.  januar 2015 </t>
  </si>
  <si>
    <t>Tabela 7.1. Število potrebnih zaposlitev  in manjkajoče število  zaposlenih v patronažni dejavnosti SR JUGOVZHODNE SLOVENIJE, po poklicni skupini  in po upravni enoti, 14. januar 2015</t>
  </si>
  <si>
    <t>Tabela 6.1. Število potrebnih zaposlitev  in manjkajoče število  zaposlenih v patronažni dejavnosti POSAVSKE SR, po poklicni skupini  in po upravni enoti, 14. januar 2015</t>
  </si>
  <si>
    <t xml:space="preserve">Tabela 6.2.  Zaposleni v patronažni dejavnosti POSAVSKE SR,   po poklicni skupini in upravni enoti, 14.  januar 2015 </t>
  </si>
  <si>
    <t xml:space="preserve">Tabela 5.2.  Zaposleni v patronažni dejavnosti ZASAVSKE SR,   po poklicni skupini in upravni enoti, 14.  januar 2015 </t>
  </si>
  <si>
    <t>Tabela 5.1. Število potrebnih zaposlitev  in manjkajoče število  zaposlenih v patronažni dejavnosti  ZASAVSKE SR, po poklicni skupini  in po upravni enoti, 14. januar 2015</t>
  </si>
  <si>
    <t xml:space="preserve">Tabela 4.2.  Zaposleni v patronažni dejavnosti SAVINJSKI SR,   po poklicni skupini in upravni enoti, 14.  januar 2015 </t>
  </si>
  <si>
    <t>Tabela 4.1. Število potrebnih zaposlitev  in manjkajoče število  zaposlenih v patronažni dejavnosti SAVINJSKI SR, po poklicni skupini  in po upravni enoti, 14. januar 2015</t>
  </si>
  <si>
    <t>Tabela 3.1. Število potrebnih zaposlitev  in manjkajoče število  zaposlenih v patronažni dejavnosti KOROŠKE SR, po poklicni skupini  in po upravni enoti, 14. januar 2015</t>
  </si>
  <si>
    <t xml:space="preserve">Tabela 3.2.  Zaposleni v patronažni dejavnosti KOROŠKE SR,   po poklicni skupini in upravni enoti, 14.  januar 2015 </t>
  </si>
  <si>
    <t xml:space="preserve">Tabela 2.2.  Zaposleni v patronažni dejavnosti PODRAVSKE SR   po poklicni skupini in upravni enoti, 14.  januar 2015 </t>
  </si>
  <si>
    <t>Tabela 2.1. Število potrebnih zaposlitev  in manjkajoče število  zaposlenih v patronažni dejavnosti PODRAVSKE SR, po poklicni skupini  in po upravni enoti, 14. januar 2015</t>
  </si>
  <si>
    <t>Tabela 1.1. Število potrebnih zaposlitev  in manjkajoče število  zaposlenih v patronažni dejavnosti  POMURSKE SR, po poklicni skupini  in po upravni enoti, 14. januar 2015</t>
  </si>
  <si>
    <t xml:space="preserve">Tabela 1.2.  Zaposleni v patronažni dejavnosti  POMURSKE SR  po poklicni skupini in upravni enoti, 14.  januar 2015 </t>
  </si>
  <si>
    <t>Tabela 11.1. Število potrebnih zaposlitev  in manjkajoče število  zaposlenih v patronažni dejavnosti GORIŠKE SR, po poklicni skupini  in po upravni enoti, 14. januar 2015</t>
  </si>
  <si>
    <t>50 ZT</t>
  </si>
  <si>
    <t>Tabela 11.2. Zaposleni v patronažni dejavnosti GORIŠKE SR, po poklicni skupini  in po upravni enoti, 14. januar 2015</t>
  </si>
  <si>
    <t xml:space="preserve">SR GORIŠKA </t>
  </si>
  <si>
    <t xml:space="preserve"> eno naselje, to je naselje Ankaran, ki je bilo s to spremembo izločeno iz območja mestne občine Koper in je v celoti postalo sestavni del območja nove občine s šifro 213. </t>
  </si>
  <si>
    <t xml:space="preserve">OPOMBA:Občina Ankaran je bila ustanovljena z odločbo Ustavnega sodišča Republike Slovenije (št. U-I-114/11-12 z dne 9. 6. 2011). Z ustanovitvijo nove občine se je število občin povečalo z 211 na 212. Nova občina obsega le </t>
  </si>
  <si>
    <t>Tabela 12.1. Število potrebnih zaposlitev  in manjkajoče število  zaposlenih v patronažni dejavnosti OBALNO-KRAŠKE SR, po poklicni skupini  in po upravni enoti, 14. januar 2015</t>
  </si>
  <si>
    <t>Tabela 12.2. Zaposleni v patronažni dejavnosti OBALNO-KRAŠKE SR, po poklicni skupini  in po upravni enoti, 14. januar 2015</t>
  </si>
  <si>
    <t>razmerje DMS/ZT</t>
  </si>
  <si>
    <t>št. zaposlenih   DMS</t>
  </si>
  <si>
    <t>št.prebivalcev na  1 DMS</t>
  </si>
  <si>
    <t>št.potrebnih DMS          (1DMS/2500 prebivalcev)</t>
  </si>
  <si>
    <t>manjkajoče št. DMS</t>
  </si>
  <si>
    <t>št.zaposlenih ZT</t>
  </si>
  <si>
    <t>št.prebivalcev  na 1 ZT</t>
  </si>
  <si>
    <t xml:space="preserve"> št. potrebnih ZT  (1ZT/5000 prebivalcev)</t>
  </si>
  <si>
    <t>manjkajoče št.ZT</t>
  </si>
  <si>
    <t xml:space="preserve">št. VSEH  zaposlenih </t>
  </si>
  <si>
    <t>št.prebivalcev na VSE zaposlene</t>
  </si>
  <si>
    <t>MAG.ZDRAV.NEGE</t>
  </si>
  <si>
    <t xml:space="preserve">BOLNIČAR NEGOVALEC </t>
  </si>
  <si>
    <t xml:space="preserve">PROFESOR ZDRAVSTVENE VZGOJE </t>
  </si>
  <si>
    <t xml:space="preserve">Skupaj vsi </t>
  </si>
  <si>
    <t xml:space="preserve">Opomba: </t>
  </si>
  <si>
    <t xml:space="preserve">Zaradi večje transparentnosti in izračuna preskrbljenosti, je bilo potrebno združevanje poklicnih skupin, ki je bilo narejeno s soglasjem stroke patronažne zdravstvene nege (sestanek s predstavnicami stroke patronažne zdravstvene nege, </t>
  </si>
  <si>
    <t xml:space="preserve">po izboru predsednice IO sekcije za patronažo,  na Zbornici-Zvezi, marec, 2010). Zaposlene smo združili po stopnji izobrazbe in delu, ki ga v praksi dejansko opravljajo. Pri tem smo upoštevali zatečeno stanje (BPI NIJZ 16, januar 2015). </t>
  </si>
  <si>
    <t>Evidenca gibanja zdravstvenih delavcev in mreža zdravstvenih zavodov - BPI (NIJZ 16)</t>
  </si>
  <si>
    <t xml:space="preserve">Tako so v izračunih pod kategorijo diplomirana medicinska sestra (DMS), upoštevane tudi vse višje medicinske sestre (VMS), diplomirane babice (DB), magistrice zdravstvene nege (MAG ZN), profesorji zdravstvene vzgoje (PROF ZV), </t>
  </si>
  <si>
    <t xml:space="preserve">organizatorji dela (ORG DEL) in socialni delavci (SOC DEL).  S strani predstavnic stroke patronažnega varstva nam je bilo zagotovljeno, da imajo omenjeni profili predhodno zdravstveno izobrazbo, vrsto let delovnih izkušenj in se permanentno </t>
  </si>
  <si>
    <t xml:space="preserve">strokovno izobražujejo, tako, da v praksi kompetentno opravljajo delo kot diplomirana medicinska sestra. V kategoriji zdravstveni tehnik (ZT) smo združili vse zaposlene s srednjo zdravstveno izobrazbo in  babice (BA).  </t>
  </si>
  <si>
    <t>Ker smo v bazi podatkov zasledili tudi dva bolničarja negovalca, ki delujeta v patronažni dejavnosti, smo ju priključili skupini ZT. Tudi tukaj smo upoštevali zatečeno stanje in vrsto aktivnosti, ki jih zdravstveni tehniki dejansko izvajajo v praksi.</t>
  </si>
  <si>
    <t xml:space="preserve">Center za zdravstveno varstvo </t>
  </si>
  <si>
    <t xml:space="preserve"> Patronažno zdravstveno varstvo</t>
  </si>
  <si>
    <t xml:space="preserve">SR POMURSKA </t>
  </si>
  <si>
    <t>SR KOROŠKA</t>
  </si>
  <si>
    <t xml:space="preserve">SR ZASAVSKA </t>
  </si>
  <si>
    <t xml:space="preserve">SR JUGOVZHODNA SLOVENIJA </t>
  </si>
  <si>
    <t xml:space="preserve">SR OBALNO-KRAŠKA </t>
  </si>
  <si>
    <t>SLO UE SR 2015</t>
  </si>
  <si>
    <t xml:space="preserve">razmerje DMS / ZT </t>
  </si>
  <si>
    <t xml:space="preserve">Skupaj vsi  </t>
  </si>
  <si>
    <t>Tabela 13.1. Zaposleni v patronažni dejavnosti SLOVENIJE,  po poklicni skupini, združevanje poklicnih skupin po izobrazbi in razmerje med DMS in ZT, 14. januar 2015</t>
  </si>
  <si>
    <t xml:space="preserve">upravna enota /                    statistična regija </t>
  </si>
  <si>
    <t>št.zaposlenih             ZT</t>
  </si>
  <si>
    <t>zaposleni iz ur</t>
  </si>
  <si>
    <t>1 zaposlitev-fizična</t>
  </si>
  <si>
    <t xml:space="preserve">      VSI</t>
  </si>
  <si>
    <t xml:space="preserve"> Podatki so bili preneseni iz centralne baze (CBPI-ZZZS) 14. 1. 2015</t>
  </si>
  <si>
    <t xml:space="preserve"> Evidenca gibanja zdravstvenih delavcev in mreža zdravstvenih zavodov - BPI (NIJZ 16)</t>
  </si>
  <si>
    <t xml:space="preserve"> Centralni register prebivalcev, Statistični urad RS , 1. januar 2015</t>
  </si>
  <si>
    <t>SLO UE ZR 2015</t>
  </si>
  <si>
    <t xml:space="preserve">po izboru predsednice IO sekcije za patronažo,  na Zbornici-Zvezi, marec, 2010). Zaposlene smo združili po stopnji izobrazbe in po delu, ki ga v praksi dejansko opravljajo. Pri tem smo upoštevali zatečeno stanje (BPI NIJZ 16, januar 2015). </t>
  </si>
  <si>
    <t>SKUPAJ</t>
  </si>
  <si>
    <t xml:space="preserve">SKUPAJ </t>
  </si>
  <si>
    <r>
      <t xml:space="preserve">manjkajoče št. DMS </t>
    </r>
    <r>
      <rPr>
        <sz val="8"/>
        <color indexed="8"/>
        <rFont val="Arial"/>
        <family val="2"/>
        <charset val="238"/>
      </rPr>
      <t>(2500)</t>
    </r>
  </si>
  <si>
    <r>
      <t>število potrebnih DMS</t>
    </r>
    <r>
      <rPr>
        <sz val="8"/>
        <color indexed="8"/>
        <rFont val="Arial"/>
        <family val="2"/>
        <charset val="238"/>
      </rPr>
      <t>(2500)</t>
    </r>
  </si>
  <si>
    <t>št. prebivalcev</t>
  </si>
  <si>
    <t>št. zaposlenih DMS</t>
  </si>
  <si>
    <t xml:space="preserve">št.         prebivalcev na 1 DMS </t>
  </si>
  <si>
    <t>št. zaposlenih ZT</t>
  </si>
  <si>
    <t>št.      prebivalcev na 1 ZT</t>
  </si>
  <si>
    <r>
      <t>št. potrebnih ZT</t>
    </r>
    <r>
      <rPr>
        <sz val="8"/>
        <color indexed="8"/>
        <rFont val="Arial"/>
        <family val="2"/>
        <charset val="238"/>
      </rPr>
      <t>(5000)</t>
    </r>
  </si>
  <si>
    <t>št.  prebivalcev na VSE zaposlene</t>
  </si>
  <si>
    <t xml:space="preserve">manjkajoče št. VSEH  zaposlenih    </t>
  </si>
  <si>
    <t>Šifra občine</t>
  </si>
  <si>
    <t>Št. prebivalcev</t>
  </si>
  <si>
    <t>Št. zaposlenih DMS</t>
  </si>
  <si>
    <t xml:space="preserve">Št. prebivalcev na 1 DMS </t>
  </si>
  <si>
    <t>Št. zaposlenih ZT</t>
  </si>
  <si>
    <t>Št. prebivalcev na 1 ZT</t>
  </si>
  <si>
    <t xml:space="preserve">Št.          VSEH  zaposlenih </t>
  </si>
  <si>
    <t>Št.  prebivalcev na VSE zaposlene</t>
  </si>
  <si>
    <t xml:space="preserve">Št.            VSEH zaposlenih </t>
  </si>
  <si>
    <r>
      <t xml:space="preserve">manjkajoče št. ZT           </t>
    </r>
    <r>
      <rPr>
        <sz val="8"/>
        <color indexed="8"/>
        <rFont val="Arial"/>
        <family val="2"/>
        <charset val="238"/>
      </rPr>
      <t>(5000)</t>
    </r>
  </si>
  <si>
    <r>
      <t xml:space="preserve">manjkajoče št. ZT      </t>
    </r>
    <r>
      <rPr>
        <sz val="8"/>
        <color indexed="8"/>
        <rFont val="Arial"/>
        <family val="2"/>
        <charset val="238"/>
      </rPr>
      <t>(5000)</t>
    </r>
  </si>
  <si>
    <t xml:space="preserve">št. VSEH zaposlenih </t>
  </si>
  <si>
    <t xml:space="preserve">št.VSEH zaposlenih </t>
  </si>
  <si>
    <r>
      <t xml:space="preserve">št.prebivalcev na </t>
    </r>
    <r>
      <rPr>
        <b/>
        <sz val="9"/>
        <rFont val="Arial"/>
        <family val="2"/>
        <charset val="238"/>
      </rPr>
      <t>VSE</t>
    </r>
    <r>
      <rPr>
        <sz val="9"/>
        <rFont val="Arial"/>
        <family val="2"/>
        <charset val="238"/>
      </rPr>
      <t xml:space="preserve"> zaposlene</t>
    </r>
  </si>
  <si>
    <r>
      <t xml:space="preserve">št. </t>
    </r>
    <r>
      <rPr>
        <b/>
        <sz val="9"/>
        <rFont val="Arial"/>
        <family val="2"/>
        <charset val="238"/>
      </rPr>
      <t>VSEH</t>
    </r>
    <r>
      <rPr>
        <sz val="9"/>
        <rFont val="Arial"/>
        <family val="2"/>
        <charset val="238"/>
      </rPr>
      <t xml:space="preserve">  zaposlenih </t>
    </r>
  </si>
  <si>
    <t>Tabela 2.   Število zaposlenih v "VZD 510 - patronažna dejavnost" po izobrazbi, občini in upravni enoti, preračunano na število prebivalcev, PODRAVSKA SR, 14. januar 2015</t>
  </si>
  <si>
    <t>Tabela 3. Število zaposlenih v "VZD510 - patronažna dejavnost" po izobrazbi, občini in upravni enoti, preračunano na število prebivalcev,  KOROŠKA SR,  14.januar 2015</t>
  </si>
  <si>
    <t>Tabela 1. Število zaposlenih v "VZD 510 - patronažna dejavnost"  po izobrazbi, občini in upravni enoti, preračunano na število prebivalcev, POMURSKA SR,  14. januar 2015</t>
  </si>
  <si>
    <t>Tabela 4. Število zaposlenih v"VZD 510 - patronažna dejavnost" po izobrazbi, občini in upravni enoti ter preračunano na število prebivalcev, SAVINJSKA SR,14. januar 2015</t>
  </si>
  <si>
    <t>Tabela 5. Število zaposlenih v"VZD 510 - patronažna dejavnost" po izobrazbi, občini in upravni enoti, preračunano na število prebivalcev,  ZASAVSKA SR, 14. januar 2015</t>
  </si>
  <si>
    <t>Tabela 6. Število zaposlenih v"VZD 510 - patronažna dejavnost" po izobrazbi, občini in upravni enoti,  preračunano na število prebivalcev,  POSAVKA SR,14. januar  2015</t>
  </si>
  <si>
    <t>Tabela 7. Število zaposlenih v "VZD510" patronažna dejavnost  po izobrazbi, občini in upravni enoti,  preračunano na število prebivalcev, SR JUGOVZHODNA SLOVENIJA  14. januar 2015</t>
  </si>
  <si>
    <t>Tabela 8. Število zaposlenih v "VZD 510 - patronažna dejavnost" po izobrazbi, občini in upravni enoti, preračunano na število prebivalcev, OSREDNJESLOVENSKA SR, 14. januar 2015</t>
  </si>
  <si>
    <t>Tabela 9. Število zaposlenih v"VZD 510 - patronažna dejavnost"  po izobrazbi, občini in upravni enoti, preračunano na število prebivalcev,  GORENJSKA SR, 14. januar 2015</t>
  </si>
  <si>
    <t>Tabela 10. Število zaposlenih v "VZD510 - patronažna dejavnost" po izobrazbi, občini in upravni enoti,preračunano na število prebivalcev,  PRIMORSKO-NOTRANJSKA SR, 14. januar 2015</t>
  </si>
  <si>
    <t>Tabela 11. Število zaposlenih v"VZD 510- patronažna dejavnost" po izobrazbi, občini in upravni enoti preračunano na število prebivalcev, GORIŠKA SR, 14. januar 2015</t>
  </si>
  <si>
    <t>Tabela12. Število zaposlenih v"VZD 510 - patronažna dejavnost" po izobrazbi, občini in upravni enoti, preračunano na število prebivalcev, OBALNO - KRAŠKA SR, 14. januar 2015</t>
  </si>
  <si>
    <t xml:space="preserve">Upravna enota /                    zdravstvena  regija </t>
  </si>
  <si>
    <t xml:space="preserve">Tabela 14. Število zaposlenih v"VZD 510 - patronažna dejavnost" iz ur,  po izobrazbi, upravni enoti in zdravstveni regiji, preračunano na število prebivalcev </t>
  </si>
  <si>
    <t xml:space="preserve">Iz zapisa BPI(NIJZ 16) VZD510, 14. januar 2015, smo izbrali eno zaposlitev in izločili vse zaposlene, ki v praksi ne izvajajo patronažne zdravstvene nege kot na primer poklicna skupina fizioterapevtov, </t>
  </si>
  <si>
    <t>Iz podatkov je razvidno, da v praksi izvaja patronažno zdravstveno nego 10 različnih poklicnih skupin. Ker v  patronažni dejavnosti  negovalni tim sestavlja 1 diplomirana medicinska sestra (1DMS/2500 prebivalcev) in 1 zdravtveni tehnik</t>
  </si>
  <si>
    <t xml:space="preserve">(1ZT/5000 prebivalcev), je bilo  potrebno zaradi  izračuna preskrbljenosti,  združevanje poklicnih skupin, ki je bilo narejeno s soglasjem stroke patronažne zdravstvene nege (sestanek s predstavnicami stroke patronažne zdravstvene nege, </t>
  </si>
  <si>
    <t xml:space="preserve"> delavnih terapevtov in zaposlene v socialnih zavodih (DSO, zdravilišča…). Tudi to smo naredili v dogovoru s stroko, tako, da so vse dosedanje analize o zaposlenih v patronažni dejavnosti narejene po enotnih kriterijih.</t>
  </si>
  <si>
    <t xml:space="preserve">                  in število zasposlenih po  ZR,  zapis  1 zaposlitev,  SLOVENIJA, 14. januar 2015</t>
  </si>
  <si>
    <r>
      <t>Pripravili:</t>
    </r>
    <r>
      <rPr>
        <sz val="10"/>
        <rFont val="Calibri"/>
        <family val="2"/>
        <charset val="238"/>
        <scheme val="minor"/>
      </rPr>
      <t xml:space="preserve">       Darinka Zavrl Džananovič</t>
    </r>
  </si>
  <si>
    <r>
      <t>Datum</t>
    </r>
    <r>
      <rPr>
        <sz val="10"/>
        <rFont val="Calibri"/>
        <family val="2"/>
        <charset val="238"/>
        <scheme val="minor"/>
      </rPr>
      <t>: 29.2.2017</t>
    </r>
    <r>
      <rPr>
        <sz val="11"/>
        <color theme="1"/>
        <rFont val="Calibri"/>
        <family val="2"/>
        <charset val="238"/>
        <scheme val="minor"/>
      </rPr>
      <t/>
    </r>
  </si>
  <si>
    <t xml:space="preserve">                        Petra Klepac</t>
  </si>
  <si>
    <t xml:space="preserve">                        Eva Murko</t>
  </si>
  <si>
    <t>50- ZT+ 55-BA+60-BOLNIČAR</t>
  </si>
  <si>
    <r>
      <t xml:space="preserve">št. potrebnih ZT                </t>
    </r>
    <r>
      <rPr>
        <sz val="8"/>
        <color indexed="8"/>
        <rFont val="Arial"/>
        <family val="2"/>
        <charset val="238"/>
      </rPr>
      <t>(5000)</t>
    </r>
  </si>
  <si>
    <t xml:space="preserve">                    po  izobrazbi, upravni enoti in statistični regiji ter razmerje med DMS in ZT,  SLOVENIJA,  14. januar 2015</t>
  </si>
  <si>
    <t xml:space="preserve">Tabela 13. Število zaposlenih v"VZD 510 - patronažna dejavnost",  število prebivalcev na zaposlenega, število potrebnih zaposlitev, število manjkajočih zaposlitev glede na strokovni normativ,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</si>
</sst>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00000"/>
    <numFmt numFmtId="166" formatCode="00"/>
    <numFmt numFmtId="167" formatCode="0.0"/>
    <numFmt numFmtId="168" formatCode="#,##0_ ;\-#,##0\ "/>
  </numFmts>
  <fonts count="59" x14ac:knownFonts="1">
    <font>
      <sz val="10"/>
      <color indexed="8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 CE"/>
      <charset val="238"/>
    </font>
    <font>
      <sz val="10"/>
      <color indexed="10"/>
      <name val="Arial CE"/>
      <charset val="238"/>
    </font>
    <font>
      <sz val="11"/>
      <name val="Arial CE"/>
      <charset val="238"/>
    </font>
    <font>
      <u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 CE"/>
      <charset val="238"/>
    </font>
    <font>
      <sz val="10"/>
      <color indexed="8"/>
      <name val="Arial CE"/>
      <charset val="238"/>
    </font>
    <font>
      <sz val="12"/>
      <color indexed="8"/>
      <name val="Arial CE"/>
      <charset val="238"/>
    </font>
    <font>
      <sz val="11"/>
      <color indexed="8"/>
      <name val="Arial CE"/>
      <charset val="238"/>
    </font>
    <font>
      <sz val="11"/>
      <color indexed="10"/>
      <name val="Arial CE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12"/>
      <color indexed="8"/>
      <name val="Arial"/>
      <family val="2"/>
      <charset val="238"/>
    </font>
    <font>
      <sz val="8"/>
      <name val="Arial CE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 CE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color theme="0"/>
      <name val="Arial CE"/>
      <charset val="238"/>
    </font>
    <font>
      <b/>
      <sz val="8"/>
      <name val="Arial CE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"/>
      <color indexed="8"/>
      <name val="Arial CE"/>
      <charset val="238"/>
    </font>
    <font>
      <sz val="8"/>
      <color indexed="8"/>
      <name val="Arial CE"/>
      <charset val="238"/>
    </font>
    <font>
      <b/>
      <sz val="11"/>
      <color theme="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8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color rgb="FF007DC5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DC5"/>
        <bgColor rgb="FF9999FF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3"/>
      </bottom>
      <diagonal/>
    </border>
    <border>
      <left/>
      <right/>
      <top style="double">
        <color theme="3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/>
      <top/>
      <bottom style="medium">
        <color theme="3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12" fillId="0" borderId="0"/>
    <xf numFmtId="0" fontId="2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  <xf numFmtId="0" fontId="18" fillId="0" borderId="0"/>
    <xf numFmtId="0" fontId="2" fillId="0" borderId="0"/>
    <xf numFmtId="0" fontId="2" fillId="0" borderId="0" applyNumberFormat="0" applyFill="0" applyBorder="0" applyAlignment="0" applyProtection="0"/>
    <xf numFmtId="0" fontId="28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0" borderId="0"/>
    <xf numFmtId="0" fontId="44" fillId="0" borderId="0" applyNumberFormat="0" applyFont="0" applyFill="0" applyBorder="0" applyAlignment="0" applyProtection="0"/>
    <xf numFmtId="44" fontId="43" fillId="0" borderId="0" applyFont="0" applyFill="0" applyBorder="0" applyAlignment="0" applyProtection="0"/>
    <xf numFmtId="0" fontId="2" fillId="0" borderId="0"/>
  </cellStyleXfs>
  <cellXfs count="883">
    <xf numFmtId="0" fontId="0" fillId="0" borderId="0" xfId="0"/>
    <xf numFmtId="0" fontId="8" fillId="0" borderId="0" xfId="0" applyFont="1"/>
    <xf numFmtId="0" fontId="10" fillId="0" borderId="0" xfId="0" applyFont="1"/>
    <xf numFmtId="0" fontId="4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3" borderId="0" xfId="0" applyNumberFormat="1" applyFont="1" applyFill="1"/>
    <xf numFmtId="164" fontId="4" fillId="3" borderId="0" xfId="0" applyNumberFormat="1" applyFont="1" applyFill="1"/>
    <xf numFmtId="0" fontId="10" fillId="0" borderId="0" xfId="0" applyNumberFormat="1" applyFont="1"/>
    <xf numFmtId="0" fontId="12" fillId="0" borderId="0" xfId="0" applyFont="1"/>
    <xf numFmtId="0" fontId="15" fillId="0" borderId="0" xfId="0" applyFont="1"/>
    <xf numFmtId="0" fontId="15" fillId="0" borderId="0" xfId="0" applyNumberFormat="1" applyFont="1"/>
    <xf numFmtId="0" fontId="15" fillId="0" borderId="0" xfId="0" applyFont="1" applyAlignment="1">
      <alignment horizontal="right" wrapText="1"/>
    </xf>
    <xf numFmtId="0" fontId="16" fillId="0" borderId="0" xfId="12" applyFont="1"/>
    <xf numFmtId="0" fontId="12" fillId="0" borderId="0" xfId="12"/>
    <xf numFmtId="0" fontId="17" fillId="0" borderId="0" xfId="12" applyFont="1" applyFill="1" applyBorder="1"/>
    <xf numFmtId="0" fontId="0" fillId="0" borderId="2" xfId="0" applyBorder="1"/>
    <xf numFmtId="0" fontId="0" fillId="0" borderId="0" xfId="0" applyFill="1" applyBorder="1"/>
    <xf numFmtId="167" fontId="0" fillId="0" borderId="0" xfId="0" applyNumberFormat="1"/>
    <xf numFmtId="167" fontId="0" fillId="0" borderId="2" xfId="0" applyNumberFormat="1" applyBorder="1"/>
    <xf numFmtId="167" fontId="12" fillId="0" borderId="2" xfId="0" applyNumberFormat="1" applyFont="1" applyBorder="1"/>
    <xf numFmtId="0" fontId="0" fillId="0" borderId="0" xfId="0" applyBorder="1"/>
    <xf numFmtId="0" fontId="0" fillId="0" borderId="1" xfId="0" applyBorder="1"/>
    <xf numFmtId="0" fontId="12" fillId="0" borderId="1" xfId="0" applyFont="1" applyBorder="1"/>
    <xf numFmtId="0" fontId="12" fillId="0" borderId="2" xfId="0" applyFont="1" applyBorder="1"/>
    <xf numFmtId="0" fontId="15" fillId="0" borderId="1" xfId="0" applyNumberFormat="1" applyFont="1" applyBorder="1"/>
    <xf numFmtId="0" fontId="20" fillId="0" borderId="0" xfId="12" applyFont="1"/>
    <xf numFmtId="167" fontId="19" fillId="0" borderId="2" xfId="0" applyNumberFormat="1" applyFont="1" applyBorder="1"/>
    <xf numFmtId="0" fontId="19" fillId="0" borderId="2" xfId="0" applyFont="1" applyBorder="1"/>
    <xf numFmtId="0" fontId="0" fillId="0" borderId="3" xfId="0" applyBorder="1"/>
    <xf numFmtId="167" fontId="0" fillId="0" borderId="0" xfId="0" applyNumberFormat="1" applyBorder="1"/>
    <xf numFmtId="167" fontId="0" fillId="0" borderId="3" xfId="0" applyNumberFormat="1" applyBorder="1"/>
    <xf numFmtId="0" fontId="10" fillId="0" borderId="1" xfId="0" applyNumberFormat="1" applyFont="1" applyBorder="1"/>
    <xf numFmtId="0" fontId="10" fillId="0" borderId="0" xfId="0" applyFont="1" applyBorder="1"/>
    <xf numFmtId="0" fontId="10" fillId="0" borderId="0" xfId="0" applyNumberFormat="1" applyFont="1" applyBorder="1"/>
    <xf numFmtId="167" fontId="16" fillId="0" borderId="0" xfId="12" applyNumberFormat="1" applyFont="1"/>
    <xf numFmtId="0" fontId="12" fillId="0" borderId="0" xfId="12" applyAlignment="1">
      <alignment horizontal="right"/>
    </xf>
    <xf numFmtId="0" fontId="8" fillId="6" borderId="0" xfId="0" applyFont="1" applyFill="1"/>
    <xf numFmtId="167" fontId="16" fillId="0" borderId="0" xfId="0" applyNumberFormat="1" applyFont="1"/>
    <xf numFmtId="0" fontId="0" fillId="0" borderId="0" xfId="0" applyAlignment="1">
      <alignment horizontal="right"/>
    </xf>
    <xf numFmtId="0" fontId="0" fillId="6" borderId="3" xfId="0" applyFill="1" applyBorder="1"/>
    <xf numFmtId="0" fontId="16" fillId="0" borderId="0" xfId="0" applyFont="1"/>
    <xf numFmtId="0" fontId="17" fillId="0" borderId="0" xfId="0" applyFont="1" applyFill="1" applyBorder="1"/>
    <xf numFmtId="1" fontId="21" fillId="0" borderId="0" xfId="29" applyNumberFormat="1" applyFont="1" applyFill="1" applyBorder="1"/>
    <xf numFmtId="0" fontId="21" fillId="0" borderId="0" xfId="29" applyFont="1" applyFill="1" applyBorder="1"/>
    <xf numFmtId="167" fontId="6" fillId="0" borderId="0" xfId="0" applyNumberFormat="1" applyFont="1" applyFill="1" applyBorder="1" applyAlignment="1">
      <alignment wrapText="1"/>
    </xf>
    <xf numFmtId="167" fontId="10" fillId="0" borderId="0" xfId="0" applyNumberFormat="1" applyFont="1" applyFill="1" applyBorder="1"/>
    <xf numFmtId="0" fontId="10" fillId="0" borderId="0" xfId="0" applyFont="1" applyFill="1" applyBorder="1"/>
    <xf numFmtId="0" fontId="12" fillId="0" borderId="0" xfId="0" applyNumberFormat="1" applyFont="1"/>
    <xf numFmtId="0" fontId="12" fillId="0" borderId="1" xfId="0" applyNumberFormat="1" applyFont="1" applyBorder="1"/>
    <xf numFmtId="0" fontId="22" fillId="0" borderId="0" xfId="12" applyFont="1"/>
    <xf numFmtId="0" fontId="23" fillId="0" borderId="0" xfId="12" applyFont="1"/>
    <xf numFmtId="0" fontId="24" fillId="0" borderId="0" xfId="12" applyFont="1"/>
    <xf numFmtId="0" fontId="23" fillId="0" borderId="0" xfId="12" applyFont="1" applyAlignment="1">
      <alignment horizontal="center"/>
    </xf>
    <xf numFmtId="0" fontId="24" fillId="0" borderId="0" xfId="12" applyFont="1" applyAlignment="1">
      <alignment horizontal="right"/>
    </xf>
    <xf numFmtId="0" fontId="25" fillId="0" borderId="0" xfId="12" applyFont="1" applyFill="1" applyBorder="1"/>
    <xf numFmtId="0" fontId="0" fillId="0" borderId="4" xfId="0" applyBorder="1"/>
    <xf numFmtId="0" fontId="4" fillId="9" borderId="0" xfId="0" applyNumberFormat="1" applyFont="1" applyFill="1"/>
    <xf numFmtId="164" fontId="4" fillId="9" borderId="0" xfId="0" applyNumberFormat="1" applyFont="1" applyFill="1"/>
    <xf numFmtId="0" fontId="26" fillId="0" borderId="0" xfId="0" applyFont="1"/>
    <xf numFmtId="0" fontId="26" fillId="0" borderId="0" xfId="0" applyNumberFormat="1" applyFont="1"/>
    <xf numFmtId="0" fontId="27" fillId="0" borderId="0" xfId="0" applyFont="1"/>
    <xf numFmtId="0" fontId="18" fillId="0" borderId="0" xfId="12" applyFont="1"/>
    <xf numFmtId="0" fontId="18" fillId="0" borderId="0" xfId="12" applyFont="1" applyFill="1"/>
    <xf numFmtId="0" fontId="28" fillId="0" borderId="0" xfId="3" applyNumberFormat="1" applyFont="1" applyFill="1" applyBorder="1" applyAlignment="1">
      <alignment horizontal="left" vertical="center"/>
    </xf>
    <xf numFmtId="0" fontId="28" fillId="0" borderId="0" xfId="3" applyNumberFormat="1" applyFont="1" applyBorder="1" applyAlignment="1">
      <alignment horizontal="left" vertical="center"/>
    </xf>
    <xf numFmtId="0" fontId="0" fillId="6" borderId="0" xfId="0" applyFill="1"/>
    <xf numFmtId="0" fontId="4" fillId="0" borderId="0" xfId="0" applyNumberFormat="1" applyFont="1" applyFill="1"/>
    <xf numFmtId="164" fontId="4" fillId="0" borderId="0" xfId="0" applyNumberFormat="1" applyFont="1" applyFill="1"/>
    <xf numFmtId="0" fontId="0" fillId="6" borderId="2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165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0" fontId="8" fillId="0" borderId="0" xfId="0" applyFont="1" applyFill="1"/>
    <xf numFmtId="167" fontId="0" fillId="0" borderId="0" xfId="0" applyNumberFormat="1" applyFill="1"/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/>
    <xf numFmtId="0" fontId="27" fillId="0" borderId="0" xfId="0" applyFont="1" applyBorder="1"/>
    <xf numFmtId="167" fontId="27" fillId="0" borderId="0" xfId="0" applyNumberFormat="1" applyFont="1"/>
    <xf numFmtId="0" fontId="0" fillId="4" borderId="2" xfId="0" applyFill="1" applyBorder="1"/>
    <xf numFmtId="0" fontId="27" fillId="4" borderId="2" xfId="0" applyFont="1" applyFill="1" applyBorder="1"/>
    <xf numFmtId="0" fontId="27" fillId="10" borderId="2" xfId="0" applyFont="1" applyFill="1" applyBorder="1"/>
    <xf numFmtId="0" fontId="0" fillId="0" borderId="0" xfId="0"/>
    <xf numFmtId="0" fontId="0" fillId="0" borderId="0" xfId="0" applyFill="1"/>
    <xf numFmtId="0" fontId="2" fillId="0" borderId="0" xfId="3" applyNumberFormat="1" applyFont="1" applyFill="1" applyBorder="1" applyAlignment="1">
      <alignment horizontal="left" vertical="center"/>
    </xf>
    <xf numFmtId="0" fontId="27" fillId="0" borderId="0" xfId="0" applyFont="1"/>
    <xf numFmtId="167" fontId="0" fillId="0" borderId="0" xfId="0" applyNumberFormat="1"/>
    <xf numFmtId="0" fontId="12" fillId="0" borderId="0" xfId="0" applyFont="1"/>
    <xf numFmtId="0" fontId="0" fillId="0" borderId="0" xfId="0" applyFill="1" applyBorder="1"/>
    <xf numFmtId="0" fontId="12" fillId="0" borderId="0" xfId="0" applyFont="1" applyFill="1" applyBorder="1"/>
    <xf numFmtId="0" fontId="27" fillId="0" borderId="0" xfId="0" applyFont="1" applyFill="1" applyBorder="1"/>
    <xf numFmtId="0" fontId="10" fillId="0" borderId="0" xfId="0" applyFont="1" applyFill="1" applyBorder="1"/>
    <xf numFmtId="167" fontId="0" fillId="0" borderId="0" xfId="0" applyNumberFormat="1" applyFill="1" applyBorder="1"/>
    <xf numFmtId="167" fontId="33" fillId="0" borderId="0" xfId="0" applyNumberFormat="1" applyFont="1" applyFill="1" applyBorder="1" applyAlignment="1">
      <alignment horizontal="right" wrapText="1"/>
    </xf>
    <xf numFmtId="167" fontId="27" fillId="0" borderId="0" xfId="0" applyNumberFormat="1" applyFont="1" applyBorder="1"/>
    <xf numFmtId="0" fontId="33" fillId="0" borderId="0" xfId="0" applyFont="1" applyFill="1" applyBorder="1" applyAlignment="1">
      <alignment horizontal="right" wrapText="1"/>
    </xf>
    <xf numFmtId="0" fontId="0" fillId="0" borderId="0" xfId="0" applyBorder="1"/>
    <xf numFmtId="0" fontId="13" fillId="0" borderId="0" xfId="0" applyFont="1" applyFill="1" applyBorder="1"/>
    <xf numFmtId="0" fontId="33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right" wrapText="1"/>
    </xf>
    <xf numFmtId="1" fontId="18" fillId="0" borderId="0" xfId="0" applyNumberFormat="1" applyFont="1" applyFill="1" applyBorder="1" applyAlignment="1">
      <alignment horizontal="right"/>
    </xf>
    <xf numFmtId="167" fontId="33" fillId="0" borderId="0" xfId="0" applyNumberFormat="1" applyFont="1" applyFill="1" applyBorder="1" applyAlignment="1">
      <alignment horizontal="right"/>
    </xf>
    <xf numFmtId="0" fontId="0" fillId="0" borderId="6" xfId="0" applyBorder="1"/>
    <xf numFmtId="0" fontId="27" fillId="0" borderId="8" xfId="0" applyFont="1" applyBorder="1"/>
    <xf numFmtId="167" fontId="27" fillId="0" borderId="8" xfId="0" applyNumberFormat="1" applyFont="1" applyBorder="1"/>
    <xf numFmtId="0" fontId="4" fillId="0" borderId="0" xfId="0" applyNumberFormat="1" applyFont="1" applyBorder="1"/>
    <xf numFmtId="0" fontId="24" fillId="0" borderId="0" xfId="0" applyFont="1" applyFill="1" applyBorder="1" applyAlignment="1">
      <alignment horizontal="right" wrapText="1"/>
    </xf>
    <xf numFmtId="0" fontId="15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165" fontId="4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/>
    <xf numFmtId="0" fontId="3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167" fontId="34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167" fontId="34" fillId="0" borderId="0" xfId="0" applyNumberFormat="1" applyFont="1" applyFill="1" applyBorder="1" applyAlignment="1">
      <alignment horizontal="right" wrapText="1"/>
    </xf>
    <xf numFmtId="1" fontId="34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right"/>
    </xf>
    <xf numFmtId="0" fontId="33" fillId="0" borderId="0" xfId="0" applyNumberFormat="1" applyFont="1" applyFill="1" applyBorder="1" applyAlignment="1">
      <alignment horizontal="right"/>
    </xf>
    <xf numFmtId="165" fontId="35" fillId="11" borderId="0" xfId="0" applyNumberFormat="1" applyFont="1" applyFill="1" applyBorder="1" applyAlignment="1">
      <alignment horizontal="right"/>
    </xf>
    <xf numFmtId="0" fontId="12" fillId="6" borderId="0" xfId="0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wrapText="1"/>
    </xf>
    <xf numFmtId="167" fontId="0" fillId="10" borderId="5" xfId="0" applyNumberFormat="1" applyFill="1" applyBorder="1"/>
    <xf numFmtId="0" fontId="34" fillId="0" borderId="0" xfId="0" applyFont="1"/>
    <xf numFmtId="0" fontId="27" fillId="0" borderId="15" xfId="0" applyFont="1" applyFill="1" applyBorder="1"/>
    <xf numFmtId="0" fontId="27" fillId="0" borderId="16" xfId="0" applyFont="1" applyBorder="1"/>
    <xf numFmtId="167" fontId="27" fillId="0" borderId="16" xfId="0" applyNumberFormat="1" applyFont="1" applyBorder="1"/>
    <xf numFmtId="167" fontId="27" fillId="0" borderId="17" xfId="0" applyNumberFormat="1" applyFont="1" applyBorder="1"/>
    <xf numFmtId="0" fontId="27" fillId="0" borderId="18" xfId="0" applyFont="1" applyBorder="1"/>
    <xf numFmtId="0" fontId="27" fillId="0" borderId="5" xfId="0" applyFont="1" applyBorder="1"/>
    <xf numFmtId="0" fontId="27" fillId="0" borderId="20" xfId="0" applyFont="1" applyBorder="1"/>
    <xf numFmtId="0" fontId="0" fillId="0" borderId="21" xfId="0" applyBorder="1"/>
    <xf numFmtId="167" fontId="0" fillId="0" borderId="21" xfId="0" applyNumberFormat="1" applyBorder="1"/>
    <xf numFmtId="167" fontId="12" fillId="0" borderId="21" xfId="0" applyNumberFormat="1" applyFont="1" applyBorder="1"/>
    <xf numFmtId="0" fontId="27" fillId="0" borderId="15" xfId="0" applyFont="1" applyBorder="1"/>
    <xf numFmtId="167" fontId="0" fillId="0" borderId="16" xfId="0" applyNumberFormat="1" applyBorder="1"/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10" borderId="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/>
    <xf numFmtId="0" fontId="10" fillId="0" borderId="5" xfId="0" applyFont="1" applyFill="1" applyBorder="1" applyAlignment="1">
      <alignment horizontal="center" vertical="center" wrapText="1"/>
    </xf>
    <xf numFmtId="167" fontId="0" fillId="0" borderId="24" xfId="0" applyNumberFormat="1" applyBorder="1"/>
    <xf numFmtId="167" fontId="0" fillId="0" borderId="25" xfId="0" applyNumberFormat="1" applyBorder="1"/>
    <xf numFmtId="0" fontId="10" fillId="0" borderId="15" xfId="0" applyFont="1" applyBorder="1" applyAlignment="1">
      <alignment vertical="center" wrapText="1"/>
    </xf>
    <xf numFmtId="0" fontId="30" fillId="0" borderId="5" xfId="0" applyFont="1" applyBorder="1" applyAlignment="1">
      <alignment vertical="center"/>
    </xf>
    <xf numFmtId="0" fontId="0" fillId="0" borderId="11" xfId="0" applyBorder="1"/>
    <xf numFmtId="0" fontId="10" fillId="0" borderId="5" xfId="0" applyFont="1" applyBorder="1" applyAlignment="1">
      <alignment horizontal="center" vertical="center" wrapText="1"/>
    </xf>
    <xf numFmtId="167" fontId="0" fillId="10" borderId="18" xfId="0" applyNumberFormat="1" applyFill="1" applyBorder="1"/>
    <xf numFmtId="0" fontId="10" fillId="0" borderId="17" xfId="0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27" fillId="0" borderId="23" xfId="0" applyFont="1" applyBorder="1"/>
    <xf numFmtId="0" fontId="27" fillId="0" borderId="19" xfId="0" applyFont="1" applyBorder="1"/>
    <xf numFmtId="0" fontId="26" fillId="0" borderId="15" xfId="0" applyFont="1" applyBorder="1" applyAlignment="1">
      <alignment horizontal="center" vertical="center" wrapText="1"/>
    </xf>
    <xf numFmtId="167" fontId="0" fillId="10" borderId="15" xfId="0" applyNumberFormat="1" applyFill="1" applyBorder="1"/>
    <xf numFmtId="0" fontId="15" fillId="0" borderId="0" xfId="0" applyNumberFormat="1" applyFont="1" applyBorder="1"/>
    <xf numFmtId="0" fontId="12" fillId="0" borderId="0" xfId="0" applyFont="1" applyBorder="1"/>
    <xf numFmtId="0" fontId="15" fillId="0" borderId="0" xfId="0" applyFont="1" applyBorder="1"/>
    <xf numFmtId="0" fontId="8" fillId="0" borderId="1" xfId="0" applyFont="1" applyBorder="1" applyAlignment="1">
      <alignment wrapText="1"/>
    </xf>
    <xf numFmtId="167" fontId="0" fillId="10" borderId="0" xfId="0" applyNumberFormat="1" applyFill="1" applyBorder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7" fontId="27" fillId="0" borderId="0" xfId="0" applyNumberFormat="1" applyFont="1" applyFill="1" applyBorder="1"/>
    <xf numFmtId="164" fontId="4" fillId="0" borderId="0" xfId="0" applyNumberFormat="1" applyFont="1" applyFill="1" applyBorder="1"/>
    <xf numFmtId="0" fontId="28" fillId="0" borderId="0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0" fillId="4" borderId="26" xfId="0" applyFill="1" applyBorder="1"/>
    <xf numFmtId="0" fontId="0" fillId="4" borderId="27" xfId="0" applyFill="1" applyBorder="1"/>
    <xf numFmtId="0" fontId="27" fillId="4" borderId="8" xfId="0" applyFont="1" applyFill="1" applyBorder="1"/>
    <xf numFmtId="0" fontId="0" fillId="4" borderId="6" xfId="0" applyFill="1" applyBorder="1"/>
    <xf numFmtId="0" fontId="0" fillId="0" borderId="28" xfId="0" applyBorder="1"/>
    <xf numFmtId="167" fontId="0" fillId="0" borderId="28" xfId="0" applyNumberFormat="1" applyBorder="1"/>
    <xf numFmtId="167" fontId="0" fillId="0" borderId="31" xfId="0" applyNumberFormat="1" applyBorder="1"/>
    <xf numFmtId="0" fontId="0" fillId="0" borderId="23" xfId="0" applyBorder="1"/>
    <xf numFmtId="0" fontId="0" fillId="0" borderId="16" xfId="0" applyBorder="1"/>
    <xf numFmtId="167" fontId="0" fillId="0" borderId="17" xfId="0" applyNumberFormat="1" applyBorder="1"/>
    <xf numFmtId="0" fontId="8" fillId="0" borderId="0" xfId="0" applyFont="1" applyFill="1" applyBorder="1" applyAlignment="1">
      <alignment horizontal="left"/>
    </xf>
    <xf numFmtId="0" fontId="10" fillId="0" borderId="0" xfId="0" applyFont="1" applyAlignment="1">
      <alignment wrapText="1"/>
    </xf>
    <xf numFmtId="167" fontId="0" fillId="0" borderId="26" xfId="0" applyNumberFormat="1" applyBorder="1"/>
    <xf numFmtId="2" fontId="14" fillId="0" borderId="0" xfId="0" applyNumberFormat="1" applyFont="1"/>
    <xf numFmtId="0" fontId="0" fillId="0" borderId="24" xfId="0" applyBorder="1"/>
    <xf numFmtId="0" fontId="0" fillId="0" borderId="33" xfId="0" applyBorder="1"/>
    <xf numFmtId="167" fontId="0" fillId="0" borderId="34" xfId="0" applyNumberFormat="1" applyBorder="1"/>
    <xf numFmtId="167" fontId="19" fillId="0" borderId="34" xfId="0" applyNumberFormat="1" applyFont="1" applyBorder="1"/>
    <xf numFmtId="0" fontId="27" fillId="0" borderId="19" xfId="0" applyFont="1" applyFill="1" applyBorder="1"/>
    <xf numFmtId="0" fontId="27" fillId="0" borderId="21" xfId="0" applyFont="1" applyBorder="1"/>
    <xf numFmtId="167" fontId="27" fillId="0" borderId="21" xfId="0" applyNumberFormat="1" applyFont="1" applyBorder="1"/>
    <xf numFmtId="167" fontId="27" fillId="0" borderId="25" xfId="0" applyNumberFormat="1" applyFont="1" applyBorder="1"/>
    <xf numFmtId="0" fontId="0" fillId="0" borderId="22" xfId="0" applyBorder="1"/>
    <xf numFmtId="0" fontId="10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7" fontId="0" fillId="0" borderId="1" xfId="0" applyNumberFormat="1" applyBorder="1"/>
    <xf numFmtId="167" fontId="0" fillId="0" borderId="6" xfId="0" applyNumberFormat="1" applyBorder="1"/>
    <xf numFmtId="0" fontId="27" fillId="0" borderId="7" xfId="0" applyFont="1" applyBorder="1"/>
    <xf numFmtId="0" fontId="0" fillId="4" borderId="0" xfId="0" applyFill="1" applyBorder="1"/>
    <xf numFmtId="0" fontId="10" fillId="0" borderId="5" xfId="0" applyFont="1" applyBorder="1" applyAlignment="1">
      <alignment vertical="center" wrapText="1"/>
    </xf>
    <xf numFmtId="0" fontId="0" fillId="0" borderId="18" xfId="0" applyFill="1" applyBorder="1"/>
    <xf numFmtId="167" fontId="0" fillId="0" borderId="36" xfId="0" applyNumberFormat="1" applyBorder="1"/>
    <xf numFmtId="0" fontId="27" fillId="0" borderId="17" xfId="0" applyFont="1" applyBorder="1"/>
    <xf numFmtId="0" fontId="0" fillId="0" borderId="38" xfId="0" applyBorder="1"/>
    <xf numFmtId="0" fontId="0" fillId="0" borderId="39" xfId="0" applyBorder="1"/>
    <xf numFmtId="0" fontId="0" fillId="0" borderId="32" xfId="0" applyBorder="1"/>
    <xf numFmtId="0" fontId="0" fillId="0" borderId="41" xfId="0" applyBorder="1"/>
    <xf numFmtId="0" fontId="0" fillId="0" borderId="42" xfId="0" applyBorder="1"/>
    <xf numFmtId="0" fontId="0" fillId="0" borderId="29" xfId="0" applyBorder="1"/>
    <xf numFmtId="0" fontId="27" fillId="0" borderId="14" xfId="0" applyFont="1" applyBorder="1"/>
    <xf numFmtId="0" fontId="27" fillId="0" borderId="31" xfId="0" applyFont="1" applyBorder="1"/>
    <xf numFmtId="0" fontId="27" fillId="0" borderId="24" xfId="0" applyFont="1" applyBorder="1"/>
    <xf numFmtId="0" fontId="27" fillId="0" borderId="25" xfId="0" applyFont="1" applyBorder="1"/>
    <xf numFmtId="167" fontId="0" fillId="0" borderId="22" xfId="0" applyNumberFormat="1" applyBorder="1"/>
    <xf numFmtId="167" fontId="0" fillId="0" borderId="18" xfId="0" applyNumberFormat="1" applyBorder="1"/>
    <xf numFmtId="167" fontId="0" fillId="0" borderId="20" xfId="0" applyNumberFormat="1" applyBorder="1"/>
    <xf numFmtId="167" fontId="0" fillId="0" borderId="5" xfId="0" applyNumberFormat="1" applyBorder="1"/>
    <xf numFmtId="167" fontId="27" fillId="0" borderId="5" xfId="0" applyNumberFormat="1" applyFont="1" applyBorder="1"/>
    <xf numFmtId="0" fontId="0" fillId="4" borderId="18" xfId="0" applyFill="1" applyBorder="1"/>
    <xf numFmtId="0" fontId="0" fillId="4" borderId="20" xfId="0" applyFill="1" applyBorder="1"/>
    <xf numFmtId="0" fontId="0" fillId="4" borderId="22" xfId="0" applyFill="1" applyBorder="1"/>
    <xf numFmtId="0" fontId="0" fillId="4" borderId="5" xfId="0" applyFill="1" applyBorder="1"/>
    <xf numFmtId="0" fontId="27" fillId="4" borderId="5" xfId="0" applyFont="1" applyFill="1" applyBorder="1"/>
    <xf numFmtId="167" fontId="0" fillId="0" borderId="46" xfId="0" applyNumberFormat="1" applyBorder="1"/>
    <xf numFmtId="167" fontId="0" fillId="0" borderId="47" xfId="0" applyNumberFormat="1" applyBorder="1"/>
    <xf numFmtId="0" fontId="26" fillId="0" borderId="23" xfId="0" applyFont="1" applyBorder="1"/>
    <xf numFmtId="0" fontId="26" fillId="0" borderId="19" xfId="0" applyFont="1" applyBorder="1"/>
    <xf numFmtId="0" fontId="20" fillId="0" borderId="0" xfId="12" applyFont="1" applyBorder="1"/>
    <xf numFmtId="167" fontId="0" fillId="0" borderId="37" xfId="0" applyNumberFormat="1" applyBorder="1"/>
    <xf numFmtId="167" fontId="0" fillId="0" borderId="38" xfId="0" applyNumberFormat="1" applyBorder="1"/>
    <xf numFmtId="167" fontId="0" fillId="0" borderId="48" xfId="0" applyNumberFormat="1" applyBorder="1"/>
    <xf numFmtId="167" fontId="0" fillId="0" borderId="15" xfId="0" applyNumberFormat="1" applyBorder="1"/>
    <xf numFmtId="0" fontId="26" fillId="0" borderId="11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0" fillId="0" borderId="49" xfId="0" applyBorder="1"/>
    <xf numFmtId="0" fontId="8" fillId="0" borderId="0" xfId="0" applyFont="1" applyBorder="1"/>
    <xf numFmtId="1" fontId="41" fillId="11" borderId="0" xfId="0" applyNumberFormat="1" applyFont="1" applyFill="1" applyBorder="1" applyAlignment="1">
      <alignment wrapText="1"/>
    </xf>
    <xf numFmtId="1" fontId="27" fillId="6" borderId="0" xfId="0" applyNumberFormat="1" applyFont="1" applyFill="1" applyBorder="1" applyAlignment="1">
      <alignment wrapText="1"/>
    </xf>
    <xf numFmtId="1" fontId="42" fillId="11" borderId="0" xfId="0" applyNumberFormat="1" applyFont="1" applyFill="1" applyBorder="1" applyAlignment="1">
      <alignment wrapText="1"/>
    </xf>
    <xf numFmtId="1" fontId="34" fillId="6" borderId="0" xfId="0" applyNumberFormat="1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27" fillId="0" borderId="9" xfId="0" applyFont="1" applyBorder="1"/>
    <xf numFmtId="0" fontId="8" fillId="0" borderId="36" xfId="0" applyFont="1" applyBorder="1" applyAlignment="1">
      <alignment wrapText="1"/>
    </xf>
    <xf numFmtId="0" fontId="0" fillId="0" borderId="36" xfId="0" applyBorder="1"/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7" xfId="0" applyFont="1" applyBorder="1"/>
    <xf numFmtId="0" fontId="10" fillId="0" borderId="7" xfId="0" applyFont="1" applyBorder="1"/>
    <xf numFmtId="0" fontId="10" fillId="9" borderId="0" xfId="0" applyFont="1" applyFill="1" applyBorder="1" applyAlignment="1">
      <alignment horizontal="center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20" fillId="9" borderId="0" xfId="12" applyFont="1" applyFill="1" applyBorder="1"/>
    <xf numFmtId="0" fontId="0" fillId="9" borderId="0" xfId="0" applyFill="1" applyBorder="1"/>
    <xf numFmtId="0" fontId="0" fillId="9" borderId="0" xfId="0" applyFill="1" applyBorder="1" applyAlignment="1">
      <alignment vertical="center" wrapText="1"/>
    </xf>
    <xf numFmtId="0" fontId="27" fillId="9" borderId="0" xfId="0" applyFont="1" applyFill="1" applyBorder="1"/>
    <xf numFmtId="0" fontId="4" fillId="9" borderId="0" xfId="0" applyNumberFormat="1" applyFont="1" applyFill="1" applyBorder="1"/>
    <xf numFmtId="0" fontId="0" fillId="4" borderId="36" xfId="0" applyFill="1" applyBorder="1"/>
    <xf numFmtId="0" fontId="27" fillId="4" borderId="27" xfId="0" applyFont="1" applyFill="1" applyBorder="1"/>
    <xf numFmtId="0" fontId="26" fillId="0" borderId="22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0" fillId="0" borderId="0" xfId="12" applyNumberFormat="1" applyFont="1" applyFill="1" applyBorder="1"/>
    <xf numFmtId="0" fontId="37" fillId="0" borderId="0" xfId="0" applyFont="1" applyFill="1" applyBorder="1" applyAlignment="1">
      <alignment wrapText="1"/>
    </xf>
    <xf numFmtId="0" fontId="37" fillId="0" borderId="0" xfId="0" applyFont="1" applyFill="1" applyBorder="1"/>
    <xf numFmtId="0" fontId="19" fillId="0" borderId="0" xfId="0" applyFont="1" applyFill="1" applyBorder="1"/>
    <xf numFmtId="167" fontId="19" fillId="0" borderId="0" xfId="0" applyNumberFormat="1" applyFont="1" applyFill="1" applyBorder="1"/>
    <xf numFmtId="0" fontId="0" fillId="0" borderId="50" xfId="0" applyBorder="1"/>
    <xf numFmtId="167" fontId="0" fillId="10" borderId="22" xfId="0" applyNumberFormat="1" applyFill="1" applyBorder="1"/>
    <xf numFmtId="167" fontId="0" fillId="10" borderId="20" xfId="0" applyNumberFormat="1" applyFill="1" applyBorder="1"/>
    <xf numFmtId="167" fontId="0" fillId="10" borderId="11" xfId="0" applyNumberFormat="1" applyFill="1" applyBorder="1"/>
    <xf numFmtId="167" fontId="27" fillId="10" borderId="25" xfId="0" applyNumberFormat="1" applyFont="1" applyFill="1" applyBorder="1"/>
    <xf numFmtId="167" fontId="27" fillId="10" borderId="21" xfId="0" applyNumberFormat="1" applyFont="1" applyFill="1" applyBorder="1"/>
    <xf numFmtId="165" fontId="41" fillId="11" borderId="0" xfId="0" applyNumberFormat="1" applyFont="1" applyFill="1" applyBorder="1" applyAlignment="1">
      <alignment horizontal="right"/>
    </xf>
    <xf numFmtId="0" fontId="27" fillId="6" borderId="0" xfId="0" applyFont="1" applyFill="1" applyBorder="1" applyAlignment="1">
      <alignment horizontal="right"/>
    </xf>
    <xf numFmtId="0" fontId="26" fillId="0" borderId="16" xfId="0" applyFont="1" applyBorder="1"/>
    <xf numFmtId="0" fontId="27" fillId="4" borderId="16" xfId="0" applyFont="1" applyFill="1" applyBorder="1"/>
    <xf numFmtId="0" fontId="41" fillId="11" borderId="36" xfId="0" applyFont="1" applyFill="1" applyBorder="1"/>
    <xf numFmtId="0" fontId="41" fillId="11" borderId="1" xfId="0" applyFont="1" applyFill="1" applyBorder="1"/>
    <xf numFmtId="0" fontId="27" fillId="6" borderId="1" xfId="0" applyFont="1" applyFill="1" applyBorder="1"/>
    <xf numFmtId="0" fontId="27" fillId="6" borderId="6" xfId="0" applyFont="1" applyFill="1" applyBorder="1"/>
    <xf numFmtId="167" fontId="0" fillId="10" borderId="17" xfId="0" applyNumberFormat="1" applyFill="1" applyBorder="1"/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15" fillId="0" borderId="6" xfId="0" applyNumberFormat="1" applyFont="1" applyBorder="1"/>
    <xf numFmtId="0" fontId="8" fillId="0" borderId="55" xfId="0" applyFont="1" applyBorder="1" applyAlignment="1">
      <alignment wrapText="1"/>
    </xf>
    <xf numFmtId="0" fontId="15" fillId="0" borderId="36" xfId="0" applyNumberFormat="1" applyFont="1" applyBorder="1"/>
    <xf numFmtId="0" fontId="15" fillId="0" borderId="8" xfId="0" applyNumberFormat="1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48" xfId="0" applyNumberFormat="1" applyFont="1" applyBorder="1"/>
    <xf numFmtId="0" fontId="15" fillId="0" borderId="56" xfId="0" applyNumberFormat="1" applyFont="1" applyBorder="1"/>
    <xf numFmtId="0" fontId="15" fillId="0" borderId="37" xfId="0" applyNumberFormat="1" applyFont="1" applyBorder="1"/>
    <xf numFmtId="0" fontId="15" fillId="0" borderId="10" xfId="0" applyNumberFormat="1" applyFont="1" applyBorder="1"/>
    <xf numFmtId="0" fontId="8" fillId="0" borderId="5" xfId="0" applyFont="1" applyBorder="1" applyAlignment="1">
      <alignment wrapText="1"/>
    </xf>
    <xf numFmtId="0" fontId="41" fillId="11" borderId="11" xfId="0" applyNumberFormat="1" applyFont="1" applyFill="1" applyBorder="1"/>
    <xf numFmtId="0" fontId="41" fillId="11" borderId="57" xfId="0" applyNumberFormat="1" applyFont="1" applyFill="1" applyBorder="1"/>
    <xf numFmtId="0" fontId="27" fillId="6" borderId="57" xfId="0" applyNumberFormat="1" applyFont="1" applyFill="1" applyBorder="1"/>
    <xf numFmtId="0" fontId="27" fillId="6" borderId="43" xfId="0" applyNumberFormat="1" applyFont="1" applyFill="1" applyBorder="1"/>
    <xf numFmtId="0" fontId="27" fillId="0" borderId="5" xfId="0" applyNumberFormat="1" applyFont="1" applyBorder="1"/>
    <xf numFmtId="0" fontId="12" fillId="0" borderId="56" xfId="0" applyNumberFormat="1" applyFont="1" applyBorder="1"/>
    <xf numFmtId="0" fontId="12" fillId="0" borderId="49" xfId="0" applyNumberFormat="1" applyFont="1" applyBorder="1"/>
    <xf numFmtId="0" fontId="12" fillId="0" borderId="40" xfId="0" applyNumberFormat="1" applyFont="1" applyBorder="1"/>
    <xf numFmtId="0" fontId="12" fillId="0" borderId="6" xfId="0" applyNumberFormat="1" applyFont="1" applyBorder="1"/>
    <xf numFmtId="0" fontId="12" fillId="0" borderId="37" xfId="0" applyNumberFormat="1" applyFont="1" applyBorder="1"/>
    <xf numFmtId="0" fontId="12" fillId="0" borderId="50" xfId="0" applyNumberFormat="1" applyFont="1" applyBorder="1"/>
    <xf numFmtId="0" fontId="12" fillId="0" borderId="36" xfId="0" applyNumberFormat="1" applyFont="1" applyBorder="1"/>
    <xf numFmtId="0" fontId="12" fillId="0" borderId="48" xfId="0" applyNumberFormat="1" applyFont="1" applyBorder="1"/>
    <xf numFmtId="0" fontId="41" fillId="11" borderId="11" xfId="0" applyNumberFormat="1" applyFont="1" applyFill="1" applyBorder="1" applyAlignment="1">
      <alignment horizontal="right"/>
    </xf>
    <xf numFmtId="0" fontId="41" fillId="11" borderId="57" xfId="0" applyNumberFormat="1" applyFont="1" applyFill="1" applyBorder="1" applyAlignment="1">
      <alignment horizontal="right"/>
    </xf>
    <xf numFmtId="0" fontId="7" fillId="6" borderId="57" xfId="0" applyNumberFormat="1" applyFont="1" applyFill="1" applyBorder="1" applyAlignment="1">
      <alignment horizontal="right"/>
    </xf>
    <xf numFmtId="0" fontId="7" fillId="6" borderId="43" xfId="0" applyNumberFormat="1" applyFont="1" applyFill="1" applyBorder="1" applyAlignment="1">
      <alignment horizontal="right"/>
    </xf>
    <xf numFmtId="0" fontId="2" fillId="0" borderId="8" xfId="0" applyNumberFormat="1" applyFont="1" applyBorder="1"/>
    <xf numFmtId="0" fontId="2" fillId="0" borderId="10" xfId="0" applyNumberFormat="1" applyFont="1" applyBorder="1"/>
    <xf numFmtId="0" fontId="7" fillId="0" borderId="5" xfId="0" applyNumberFormat="1" applyFont="1" applyBorder="1" applyAlignment="1">
      <alignment horizontal="right"/>
    </xf>
    <xf numFmtId="0" fontId="8" fillId="0" borderId="5" xfId="0" applyFont="1" applyBorder="1"/>
    <xf numFmtId="0" fontId="8" fillId="0" borderId="11" xfId="0" applyNumberFormat="1" applyFont="1" applyBorder="1" applyAlignment="1">
      <alignment wrapText="1"/>
    </xf>
    <xf numFmtId="0" fontId="8" fillId="0" borderId="57" xfId="0" applyNumberFormat="1" applyFont="1" applyBorder="1" applyAlignment="1">
      <alignment wrapText="1"/>
    </xf>
    <xf numFmtId="0" fontId="8" fillId="0" borderId="59" xfId="0" applyNumberFormat="1" applyFont="1" applyBorder="1" applyAlignment="1">
      <alignment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/>
    <xf numFmtId="0" fontId="6" fillId="0" borderId="5" xfId="0" applyNumberFormat="1" applyFont="1" applyBorder="1"/>
    <xf numFmtId="0" fontId="16" fillId="0" borderId="0" xfId="12" applyFont="1" applyBorder="1"/>
    <xf numFmtId="0" fontId="0" fillId="0" borderId="21" xfId="0" applyBorder="1" applyAlignment="1">
      <alignment horizontal="left"/>
    </xf>
    <xf numFmtId="0" fontId="27" fillId="0" borderId="17" xfId="0" applyFont="1" applyBorder="1" applyAlignment="1">
      <alignment horizontal="center" vertical="center" wrapText="1"/>
    </xf>
    <xf numFmtId="167" fontId="27" fillId="0" borderId="20" xfId="0" applyNumberFormat="1" applyFont="1" applyBorder="1"/>
    <xf numFmtId="0" fontId="27" fillId="0" borderId="1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0" borderId="34" xfId="0" applyBorder="1"/>
    <xf numFmtId="0" fontId="0" fillId="0" borderId="57" xfId="0" applyBorder="1"/>
    <xf numFmtId="0" fontId="0" fillId="0" borderId="26" xfId="0" applyFill="1" applyBorder="1"/>
    <xf numFmtId="167" fontId="0" fillId="0" borderId="56" xfId="0" applyNumberFormat="1" applyBorder="1"/>
    <xf numFmtId="0" fontId="26" fillId="0" borderId="18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0" borderId="57" xfId="0" applyFont="1" applyBorder="1" applyAlignment="1">
      <alignment wrapText="1"/>
    </xf>
    <xf numFmtId="0" fontId="26" fillId="0" borderId="18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57" xfId="0" applyFont="1" applyBorder="1" applyAlignment="1">
      <alignment horizontal="center" wrapText="1"/>
    </xf>
    <xf numFmtId="0" fontId="0" fillId="4" borderId="3" xfId="0" applyFill="1" applyBorder="1"/>
    <xf numFmtId="0" fontId="0" fillId="4" borderId="1" xfId="0" applyFill="1" applyBorder="1"/>
    <xf numFmtId="167" fontId="0" fillId="0" borderId="60" xfId="0" applyNumberFormat="1" applyBorder="1"/>
    <xf numFmtId="0" fontId="10" fillId="0" borderId="18" xfId="0" applyFont="1" applyBorder="1" applyAlignment="1">
      <alignment horizontal="center" wrapText="1"/>
    </xf>
    <xf numFmtId="167" fontId="27" fillId="0" borderId="10" xfId="0" applyNumberFormat="1" applyFont="1" applyBorder="1"/>
    <xf numFmtId="0" fontId="27" fillId="0" borderId="5" xfId="0" applyFont="1" applyFill="1" applyBorder="1"/>
    <xf numFmtId="1" fontId="0" fillId="0" borderId="0" xfId="0" applyNumberFormat="1" applyFill="1" applyBorder="1"/>
    <xf numFmtId="167" fontId="0" fillId="0" borderId="26" xfId="0" applyNumberFormat="1" applyFill="1" applyBorder="1"/>
    <xf numFmtId="0" fontId="27" fillId="0" borderId="16" xfId="0" applyFont="1" applyFill="1" applyBorder="1"/>
    <xf numFmtId="167" fontId="27" fillId="0" borderId="16" xfId="0" applyNumberFormat="1" applyFont="1" applyFill="1" applyBorder="1"/>
    <xf numFmtId="165" fontId="4" fillId="0" borderId="0" xfId="0" applyNumberFormat="1" applyFont="1" applyBorder="1" applyAlignment="1">
      <alignment horizontal="center"/>
    </xf>
    <xf numFmtId="0" fontId="10" fillId="0" borderId="44" xfId="0" applyNumberFormat="1" applyFont="1" applyBorder="1"/>
    <xf numFmtId="0" fontId="10" fillId="0" borderId="0" xfId="0" applyFont="1" applyBorder="1" applyAlignment="1">
      <alignment horizontal="right" wrapText="1"/>
    </xf>
    <xf numFmtId="167" fontId="27" fillId="10" borderId="5" xfId="0" applyNumberFormat="1" applyFont="1" applyFill="1" applyBorder="1"/>
    <xf numFmtId="0" fontId="10" fillId="0" borderId="12" xfId="0" applyFont="1" applyBorder="1" applyAlignment="1">
      <alignment wrapText="1"/>
    </xf>
    <xf numFmtId="0" fontId="10" fillId="0" borderId="53" xfId="0" applyFont="1" applyBorder="1" applyAlignment="1">
      <alignment wrapText="1"/>
    </xf>
    <xf numFmtId="0" fontId="8" fillId="0" borderId="45" xfId="0" applyFont="1" applyBorder="1" applyAlignment="1">
      <alignment wrapText="1"/>
    </xf>
    <xf numFmtId="0" fontId="6" fillId="6" borderId="35" xfId="0" applyNumberFormat="1" applyFont="1" applyFill="1" applyBorder="1"/>
    <xf numFmtId="0" fontId="40" fillId="6" borderId="0" xfId="0" applyNumberFormat="1" applyFont="1" applyFill="1" applyBorder="1" applyAlignment="1"/>
    <xf numFmtId="0" fontId="40" fillId="6" borderId="0" xfId="0" applyNumberFormat="1" applyFont="1" applyFill="1" applyBorder="1" applyAlignment="1">
      <alignment horizontal="right"/>
    </xf>
    <xf numFmtId="164" fontId="4" fillId="0" borderId="0" xfId="0" applyNumberFormat="1" applyFont="1" applyBorder="1"/>
    <xf numFmtId="0" fontId="26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42" fillId="11" borderId="35" xfId="0" applyNumberFormat="1" applyFont="1" applyFill="1" applyBorder="1"/>
    <xf numFmtId="0" fontId="12" fillId="0" borderId="0" xfId="12" applyBorder="1"/>
    <xf numFmtId="0" fontId="8" fillId="6" borderId="0" xfId="0" applyFont="1" applyFill="1" applyBorder="1"/>
    <xf numFmtId="0" fontId="12" fillId="0" borderId="0" xfId="12" applyFill="1" applyBorder="1"/>
    <xf numFmtId="0" fontId="0" fillId="0" borderId="44" xfId="0" applyBorder="1"/>
    <xf numFmtId="0" fontId="26" fillId="0" borderId="0" xfId="0" applyFont="1" applyFill="1" applyBorder="1" applyAlignment="1">
      <alignment wrapText="1"/>
    </xf>
    <xf numFmtId="0" fontId="10" fillId="0" borderId="18" xfId="0" applyFont="1" applyBorder="1"/>
    <xf numFmtId="0" fontId="12" fillId="0" borderId="11" xfId="0" applyFont="1" applyBorder="1"/>
    <xf numFmtId="0" fontId="12" fillId="0" borderId="36" xfId="0" applyFont="1" applyBorder="1"/>
    <xf numFmtId="0" fontId="12" fillId="4" borderId="36" xfId="0" applyFont="1" applyFill="1" applyBorder="1"/>
    <xf numFmtId="0" fontId="41" fillId="11" borderId="35" xfId="0" applyFont="1" applyFill="1" applyBorder="1"/>
    <xf numFmtId="0" fontId="27" fillId="6" borderId="35" xfId="0" applyFont="1" applyFill="1" applyBorder="1"/>
    <xf numFmtId="0" fontId="8" fillId="0" borderId="53" xfId="0" applyFont="1" applyBorder="1" applyAlignment="1">
      <alignment wrapText="1"/>
    </xf>
    <xf numFmtId="0" fontId="27" fillId="0" borderId="54" xfId="0" applyFont="1" applyBorder="1"/>
    <xf numFmtId="0" fontId="8" fillId="0" borderId="51" xfId="0" applyFont="1" applyBorder="1" applyAlignment="1">
      <alignment vertical="center"/>
    </xf>
    <xf numFmtId="166" fontId="4" fillId="0" borderId="0" xfId="0" applyNumberFormat="1" applyFont="1" applyBorder="1" applyAlignment="1">
      <alignment horizontal="center"/>
    </xf>
    <xf numFmtId="0" fontId="27" fillId="0" borderId="20" xfId="0" applyFont="1" applyFill="1" applyBorder="1"/>
    <xf numFmtId="167" fontId="0" fillId="10" borderId="24" xfId="0" applyNumberFormat="1" applyFill="1" applyBorder="1"/>
    <xf numFmtId="0" fontId="27" fillId="0" borderId="21" xfId="0" applyFont="1" applyFill="1" applyBorder="1"/>
    <xf numFmtId="167" fontId="27" fillId="0" borderId="21" xfId="0" applyNumberFormat="1" applyFont="1" applyFill="1" applyBorder="1"/>
    <xf numFmtId="167" fontId="27" fillId="10" borderId="16" xfId="0" applyNumberFormat="1" applyFont="1" applyFill="1" applyBorder="1"/>
    <xf numFmtId="0" fontId="26" fillId="0" borderId="54" xfId="0" applyNumberFormat="1" applyFont="1" applyBorder="1"/>
    <xf numFmtId="167" fontId="0" fillId="10" borderId="16" xfId="0" applyNumberFormat="1" applyFill="1" applyBorder="1"/>
    <xf numFmtId="167" fontId="27" fillId="0" borderId="5" xfId="0" applyNumberFormat="1" applyFont="1" applyFill="1" applyBorder="1"/>
    <xf numFmtId="167" fontId="0" fillId="0" borderId="5" xfId="0" applyNumberFormat="1" applyFill="1" applyBorder="1"/>
    <xf numFmtId="167" fontId="0" fillId="0" borderId="4" xfId="0" applyNumberFormat="1" applyBorder="1"/>
    <xf numFmtId="0" fontId="27" fillId="0" borderId="16" xfId="0" applyFont="1" applyBorder="1" applyAlignment="1">
      <alignment wrapText="1"/>
    </xf>
    <xf numFmtId="0" fontId="27" fillId="0" borderId="57" xfId="0" applyFont="1" applyBorder="1" applyAlignment="1">
      <alignment wrapText="1"/>
    </xf>
    <xf numFmtId="0" fontId="27" fillId="0" borderId="43" xfId="0" applyFont="1" applyBorder="1" applyAlignment="1">
      <alignment wrapText="1"/>
    </xf>
    <xf numFmtId="0" fontId="27" fillId="0" borderId="5" xfId="0" applyFont="1" applyBorder="1" applyAlignment="1">
      <alignment wrapText="1"/>
    </xf>
    <xf numFmtId="167" fontId="0" fillId="0" borderId="43" xfId="0" applyNumberFormat="1" applyBorder="1"/>
    <xf numFmtId="0" fontId="27" fillId="0" borderId="18" xfId="0" applyFont="1" applyBorder="1" applyAlignment="1">
      <alignment wrapText="1"/>
    </xf>
    <xf numFmtId="0" fontId="15" fillId="0" borderId="0" xfId="0" applyNumberFormat="1" applyFont="1" applyFill="1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42" fillId="11" borderId="1" xfId="0" applyFont="1" applyFill="1" applyBorder="1"/>
    <xf numFmtId="0" fontId="34" fillId="6" borderId="1" xfId="0" applyFont="1" applyFill="1" applyBorder="1"/>
    <xf numFmtId="0" fontId="34" fillId="0" borderId="1" xfId="0" applyFont="1" applyBorder="1"/>
    <xf numFmtId="0" fontId="27" fillId="0" borderId="0" xfId="0" applyFont="1" applyFill="1" applyBorder="1" applyAlignment="1">
      <alignment wrapText="1"/>
    </xf>
    <xf numFmtId="0" fontId="27" fillId="3" borderId="18" xfId="0" applyFont="1" applyFill="1" applyBorder="1" applyAlignment="1">
      <alignment wrapText="1"/>
    </xf>
    <xf numFmtId="0" fontId="0" fillId="3" borderId="0" xfId="0" applyFill="1" applyBorder="1"/>
    <xf numFmtId="167" fontId="0" fillId="3" borderId="0" xfId="0" applyNumberFormat="1" applyFill="1" applyBorder="1"/>
    <xf numFmtId="0" fontId="0" fillId="3" borderId="3" xfId="0" applyFill="1" applyBorder="1"/>
    <xf numFmtId="167" fontId="0" fillId="3" borderId="3" xfId="0" applyNumberFormat="1" applyFill="1" applyBorder="1"/>
    <xf numFmtId="0" fontId="15" fillId="0" borderId="0" xfId="0" applyNumberFormat="1" applyFont="1" applyFill="1"/>
    <xf numFmtId="0" fontId="15" fillId="0" borderId="0" xfId="0" applyFont="1" applyFill="1"/>
    <xf numFmtId="0" fontId="0" fillId="7" borderId="3" xfId="0" applyFill="1" applyBorder="1"/>
    <xf numFmtId="167" fontId="0" fillId="7" borderId="3" xfId="0" applyNumberFormat="1" applyFill="1" applyBorder="1"/>
    <xf numFmtId="0" fontId="0" fillId="3" borderId="57" xfId="0" applyFill="1" applyBorder="1"/>
    <xf numFmtId="0" fontId="0" fillId="0" borderId="59" xfId="0" applyBorder="1"/>
    <xf numFmtId="0" fontId="27" fillId="3" borderId="57" xfId="0" applyFont="1" applyFill="1" applyBorder="1" applyAlignment="1">
      <alignment wrapText="1"/>
    </xf>
    <xf numFmtId="0" fontId="0" fillId="0" borderId="57" xfId="0" applyBorder="1" applyAlignment="1">
      <alignment wrapText="1"/>
    </xf>
    <xf numFmtId="0" fontId="0" fillId="3" borderId="57" xfId="0" applyFill="1" applyBorder="1" applyAlignment="1">
      <alignment wrapText="1"/>
    </xf>
    <xf numFmtId="0" fontId="0" fillId="0" borderId="59" xfId="0" applyBorder="1" applyAlignment="1">
      <alignment wrapText="1"/>
    </xf>
    <xf numFmtId="167" fontId="0" fillId="0" borderId="57" xfId="0" applyNumberFormat="1" applyBorder="1"/>
    <xf numFmtId="167" fontId="0" fillId="3" borderId="57" xfId="0" applyNumberFormat="1" applyFill="1" applyBorder="1"/>
    <xf numFmtId="167" fontId="0" fillId="3" borderId="1" xfId="0" applyNumberFormat="1" applyFill="1" applyBorder="1"/>
    <xf numFmtId="0" fontId="27" fillId="0" borderId="11" xfId="0" applyFont="1" applyBorder="1" applyAlignment="1">
      <alignment wrapText="1"/>
    </xf>
    <xf numFmtId="167" fontId="0" fillId="0" borderId="11" xfId="0" applyNumberFormat="1" applyBorder="1"/>
    <xf numFmtId="0" fontId="0" fillId="3" borderId="49" xfId="0" applyFill="1" applyBorder="1"/>
    <xf numFmtId="0" fontId="0" fillId="0" borderId="58" xfId="0" applyBorder="1" applyAlignment="1">
      <alignment wrapText="1"/>
    </xf>
    <xf numFmtId="0" fontId="0" fillId="0" borderId="40" xfId="0" applyBorder="1"/>
    <xf numFmtId="0" fontId="0" fillId="7" borderId="57" xfId="0" applyFill="1" applyBorder="1"/>
    <xf numFmtId="167" fontId="0" fillId="7" borderId="57" xfId="0" applyNumberFormat="1" applyFill="1" applyBorder="1"/>
    <xf numFmtId="0" fontId="27" fillId="0" borderId="11" xfId="0" applyFont="1" applyBorder="1"/>
    <xf numFmtId="0" fontId="27" fillId="0" borderId="57" xfId="0" applyFont="1" applyBorder="1"/>
    <xf numFmtId="0" fontId="27" fillId="7" borderId="57" xfId="0" applyFont="1" applyFill="1" applyBorder="1"/>
    <xf numFmtId="0" fontId="0" fillId="7" borderId="43" xfId="0" applyFill="1" applyBorder="1"/>
    <xf numFmtId="0" fontId="0" fillId="7" borderId="4" xfId="0" applyFill="1" applyBorder="1"/>
    <xf numFmtId="167" fontId="0" fillId="7" borderId="4" xfId="0" applyNumberFormat="1" applyFill="1" applyBorder="1"/>
    <xf numFmtId="0" fontId="27" fillId="7" borderId="43" xfId="0" applyFont="1" applyFill="1" applyBorder="1"/>
    <xf numFmtId="167" fontId="0" fillId="7" borderId="43" xfId="0" applyNumberFormat="1" applyFill="1" applyBorder="1"/>
    <xf numFmtId="0" fontId="0" fillId="7" borderId="1" xfId="0" applyFill="1" applyBorder="1"/>
    <xf numFmtId="167" fontId="0" fillId="7" borderId="1" xfId="0" applyNumberFormat="1" applyFill="1" applyBorder="1"/>
    <xf numFmtId="0" fontId="0" fillId="4" borderId="4" xfId="0" applyFill="1" applyBorder="1"/>
    <xf numFmtId="0" fontId="0" fillId="7" borderId="6" xfId="0" applyFill="1" applyBorder="1"/>
    <xf numFmtId="167" fontId="0" fillId="7" borderId="6" xfId="0" applyNumberFormat="1" applyFill="1" applyBorder="1"/>
    <xf numFmtId="1" fontId="27" fillId="0" borderId="0" xfId="0" applyNumberFormat="1" applyFont="1" applyFill="1" applyBorder="1"/>
    <xf numFmtId="0" fontId="0" fillId="7" borderId="0" xfId="0" applyFill="1" applyBorder="1"/>
    <xf numFmtId="167" fontId="0" fillId="7" borderId="0" xfId="0" applyNumberFormat="1" applyFill="1" applyBorder="1"/>
    <xf numFmtId="0" fontId="0" fillId="0" borderId="23" xfId="0" applyFill="1" applyBorder="1"/>
    <xf numFmtId="167" fontId="0" fillId="0" borderId="21" xfId="0" applyNumberFormat="1" applyFill="1" applyBorder="1"/>
    <xf numFmtId="0" fontId="0" fillId="0" borderId="22" xfId="0" applyFill="1" applyBorder="1"/>
    <xf numFmtId="0" fontId="0" fillId="7" borderId="18" xfId="0" applyFill="1" applyBorder="1"/>
    <xf numFmtId="0" fontId="0" fillId="7" borderId="20" xfId="0" applyFill="1" applyBorder="1"/>
    <xf numFmtId="167" fontId="0" fillId="0" borderId="17" xfId="0" applyNumberFormat="1" applyFill="1" applyBorder="1"/>
    <xf numFmtId="0" fontId="12" fillId="7" borderId="1" xfId="0" applyFont="1" applyFill="1" applyBorder="1" applyAlignment="1">
      <alignment wrapText="1"/>
    </xf>
    <xf numFmtId="0" fontId="12" fillId="7" borderId="1" xfId="0" applyNumberFormat="1" applyFont="1" applyFill="1" applyBorder="1"/>
    <xf numFmtId="0" fontId="12" fillId="0" borderId="0" xfId="0" applyNumberFormat="1" applyFont="1" applyFill="1" applyBorder="1"/>
    <xf numFmtId="0" fontId="15" fillId="0" borderId="0" xfId="0" applyFont="1" applyFill="1" applyBorder="1" applyAlignment="1">
      <alignment horizontal="right" wrapText="1"/>
    </xf>
    <xf numFmtId="166" fontId="4" fillId="0" borderId="0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7" borderId="26" xfId="0" applyFill="1" applyBorder="1"/>
    <xf numFmtId="167" fontId="0" fillId="0" borderId="6" xfId="0" applyNumberFormat="1" applyFill="1" applyBorder="1"/>
    <xf numFmtId="167" fontId="0" fillId="7" borderId="26" xfId="0" applyNumberFormat="1" applyFill="1" applyBorder="1"/>
    <xf numFmtId="167" fontId="0" fillId="7" borderId="36" xfId="0" applyNumberFormat="1" applyFill="1" applyBorder="1"/>
    <xf numFmtId="0" fontId="12" fillId="0" borderId="52" xfId="0" applyFont="1" applyBorder="1" applyAlignment="1">
      <alignment wrapText="1"/>
    </xf>
    <xf numFmtId="0" fontId="12" fillId="7" borderId="6" xfId="0" applyNumberFormat="1" applyFont="1" applyFill="1" applyBorder="1"/>
    <xf numFmtId="0" fontId="12" fillId="0" borderId="8" xfId="0" applyFont="1" applyBorder="1"/>
    <xf numFmtId="0" fontId="12" fillId="7" borderId="8" xfId="0" applyFont="1" applyFill="1" applyBorder="1"/>
    <xf numFmtId="0" fontId="12" fillId="7" borderId="56" xfId="0" applyFont="1" applyFill="1" applyBorder="1" applyAlignment="1">
      <alignment wrapText="1"/>
    </xf>
    <xf numFmtId="0" fontId="12" fillId="7" borderId="56" xfId="0" applyFont="1" applyFill="1" applyBorder="1"/>
    <xf numFmtId="0" fontId="12" fillId="7" borderId="37" xfId="0" applyFont="1" applyFill="1" applyBorder="1"/>
    <xf numFmtId="0" fontId="10" fillId="0" borderId="58" xfId="0" applyFont="1" applyBorder="1" applyAlignment="1">
      <alignment wrapText="1"/>
    </xf>
    <xf numFmtId="0" fontId="10" fillId="0" borderId="57" xfId="0" applyFont="1" applyBorder="1" applyAlignment="1">
      <alignment wrapText="1"/>
    </xf>
    <xf numFmtId="0" fontId="10" fillId="0" borderId="59" xfId="0" applyFont="1" applyBorder="1" applyAlignment="1">
      <alignment wrapText="1"/>
    </xf>
    <xf numFmtId="0" fontId="12" fillId="0" borderId="57" xfId="0" applyFont="1" applyBorder="1"/>
    <xf numFmtId="0" fontId="41" fillId="11" borderId="57" xfId="0" applyFont="1" applyFill="1" applyBorder="1"/>
    <xf numFmtId="0" fontId="27" fillId="6" borderId="59" xfId="0" applyFont="1" applyFill="1" applyBorder="1"/>
    <xf numFmtId="0" fontId="12" fillId="7" borderId="10" xfId="0" applyFont="1" applyFill="1" applyBorder="1"/>
    <xf numFmtId="0" fontId="12" fillId="0" borderId="14" xfId="0" applyFont="1" applyBorder="1"/>
    <xf numFmtId="0" fontId="12" fillId="0" borderId="5" xfId="0" applyFont="1" applyBorder="1"/>
    <xf numFmtId="0" fontId="27" fillId="0" borderId="15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18" xfId="0" applyFont="1" applyFill="1" applyBorder="1"/>
    <xf numFmtId="0" fontId="0" fillId="0" borderId="37" xfId="0" applyBorder="1"/>
    <xf numFmtId="0" fontId="0" fillId="0" borderId="48" xfId="0" applyBorder="1"/>
    <xf numFmtId="0" fontId="0" fillId="0" borderId="56" xfId="0" applyBorder="1"/>
    <xf numFmtId="0" fontId="0" fillId="4" borderId="38" xfId="0" applyFill="1" applyBorder="1"/>
    <xf numFmtId="0" fontId="0" fillId="4" borderId="48" xfId="0" applyFill="1" applyBorder="1"/>
    <xf numFmtId="0" fontId="0" fillId="4" borderId="56" xfId="0" applyFill="1" applyBorder="1"/>
    <xf numFmtId="0" fontId="22" fillId="0" borderId="0" xfId="12" applyFont="1" applyBorder="1"/>
    <xf numFmtId="0" fontId="22" fillId="0" borderId="0" xfId="12" applyFont="1" applyFill="1" applyBorder="1"/>
    <xf numFmtId="0" fontId="27" fillId="0" borderId="23" xfId="0" applyFont="1" applyFill="1" applyBorder="1"/>
    <xf numFmtId="0" fontId="27" fillId="0" borderId="22" xfId="0" applyFont="1" applyBorder="1"/>
    <xf numFmtId="167" fontId="0" fillId="10" borderId="0" xfId="0" applyNumberFormat="1" applyFill="1"/>
    <xf numFmtId="0" fontId="27" fillId="0" borderId="0" xfId="0" applyFont="1" applyFill="1" applyBorder="1" applyAlignment="1">
      <alignment vertical="center" wrapText="1"/>
    </xf>
    <xf numFmtId="0" fontId="0" fillId="0" borderId="41" xfId="0" applyFill="1" applyBorder="1"/>
    <xf numFmtId="0" fontId="15" fillId="0" borderId="49" xfId="0" applyNumberFormat="1" applyFont="1" applyBorder="1"/>
    <xf numFmtId="0" fontId="15" fillId="0" borderId="40" xfId="0" applyNumberFormat="1" applyFont="1" applyBorder="1"/>
    <xf numFmtId="0" fontId="15" fillId="0" borderId="50" xfId="0" applyNumberFormat="1" applyFont="1" applyBorder="1"/>
    <xf numFmtId="0" fontId="15" fillId="0" borderId="57" xfId="0" applyFont="1" applyBorder="1" applyAlignment="1">
      <alignment wrapText="1"/>
    </xf>
    <xf numFmtId="0" fontId="15" fillId="0" borderId="5" xfId="0" applyFont="1" applyBorder="1" applyAlignment="1">
      <alignment wrapText="1"/>
    </xf>
    <xf numFmtId="0" fontId="15" fillId="0" borderId="14" xfId="0" applyNumberFormat="1" applyFont="1" applyBorder="1"/>
    <xf numFmtId="0" fontId="15" fillId="0" borderId="58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27" fillId="0" borderId="59" xfId="0" applyNumberFormat="1" applyFont="1" applyBorder="1"/>
    <xf numFmtId="1" fontId="27" fillId="0" borderId="5" xfId="0" applyNumberFormat="1" applyFont="1" applyBorder="1"/>
    <xf numFmtId="167" fontId="12" fillId="0" borderId="34" xfId="0" applyNumberFormat="1" applyFont="1" applyBorder="1"/>
    <xf numFmtId="0" fontId="24" fillId="0" borderId="0" xfId="12" applyFont="1" applyBorder="1"/>
    <xf numFmtId="0" fontId="26" fillId="0" borderId="0" xfId="0" applyFont="1" applyBorder="1"/>
    <xf numFmtId="0" fontId="27" fillId="0" borderId="16" xfId="0" applyFont="1" applyBorder="1" applyAlignment="1">
      <alignment vertical="center" wrapText="1"/>
    </xf>
    <xf numFmtId="167" fontId="0" fillId="0" borderId="28" xfId="0" applyNumberFormat="1" applyFill="1" applyBorder="1"/>
    <xf numFmtId="0" fontId="0" fillId="0" borderId="21" xfId="0" applyFill="1" applyBorder="1"/>
    <xf numFmtId="0" fontId="0" fillId="0" borderId="28" xfId="0" applyFill="1" applyBorder="1"/>
    <xf numFmtId="167" fontId="0" fillId="10" borderId="21" xfId="0" applyNumberFormat="1" applyFill="1" applyBorder="1"/>
    <xf numFmtId="0" fontId="26" fillId="0" borderId="20" xfId="0" applyFont="1" applyBorder="1" applyAlignment="1">
      <alignment vertical="center" wrapText="1"/>
    </xf>
    <xf numFmtId="0" fontId="24" fillId="0" borderId="0" xfId="12" applyFont="1" applyFill="1" applyBorder="1"/>
    <xf numFmtId="0" fontId="26" fillId="0" borderId="0" xfId="0" applyFont="1" applyFill="1" applyBorder="1"/>
    <xf numFmtId="167" fontId="12" fillId="0" borderId="0" xfId="0" applyNumberFormat="1" applyFont="1" applyFill="1" applyBorder="1"/>
    <xf numFmtId="0" fontId="26" fillId="0" borderId="0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5" fillId="0" borderId="58" xfId="0" applyNumberFormat="1" applyFont="1" applyBorder="1" applyAlignment="1">
      <alignment wrapText="1"/>
    </xf>
    <xf numFmtId="0" fontId="15" fillId="0" borderId="57" xfId="0" applyNumberFormat="1" applyFont="1" applyBorder="1" applyAlignment="1">
      <alignment wrapText="1"/>
    </xf>
    <xf numFmtId="0" fontId="15" fillId="0" borderId="59" xfId="0" applyNumberFormat="1" applyFont="1" applyBorder="1" applyAlignment="1">
      <alignment wrapText="1"/>
    </xf>
    <xf numFmtId="0" fontId="10" fillId="0" borderId="5" xfId="0" applyNumberFormat="1" applyFont="1" applyBorder="1"/>
    <xf numFmtId="0" fontId="10" fillId="0" borderId="7" xfId="0" applyFont="1" applyBorder="1" applyAlignment="1">
      <alignment wrapText="1"/>
    </xf>
    <xf numFmtId="0" fontId="41" fillId="11" borderId="58" xfId="0" applyFont="1" applyFill="1" applyBorder="1"/>
    <xf numFmtId="0" fontId="27" fillId="6" borderId="57" xfId="0" applyFont="1" applyFill="1" applyBorder="1"/>
    <xf numFmtId="0" fontId="27" fillId="6" borderId="43" xfId="0" applyFont="1" applyFill="1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27" fillId="0" borderId="5" xfId="0" applyFont="1" applyFill="1" applyBorder="1" applyAlignment="1">
      <alignment wrapText="1"/>
    </xf>
    <xf numFmtId="0" fontId="0" fillId="4" borderId="11" xfId="0" applyFill="1" applyBorder="1"/>
    <xf numFmtId="0" fontId="0" fillId="4" borderId="57" xfId="0" applyFill="1" applyBorder="1"/>
    <xf numFmtId="0" fontId="27" fillId="0" borderId="20" xfId="0" applyFont="1" applyFill="1" applyBorder="1" applyAlignment="1">
      <alignment wrapText="1"/>
    </xf>
    <xf numFmtId="0" fontId="0" fillId="0" borderId="64" xfId="0" applyFill="1" applyBorder="1"/>
    <xf numFmtId="0" fontId="0" fillId="0" borderId="19" xfId="0" applyFill="1" applyBorder="1"/>
    <xf numFmtId="0" fontId="12" fillId="0" borderId="0" xfId="0" applyFont="1" applyFill="1"/>
    <xf numFmtId="0" fontId="8" fillId="0" borderId="0" xfId="0" applyFont="1" applyAlignment="1">
      <alignment wrapText="1"/>
    </xf>
    <xf numFmtId="0" fontId="10" fillId="0" borderId="64" xfId="0" applyFont="1" applyBorder="1" applyAlignment="1">
      <alignment wrapText="1"/>
    </xf>
    <xf numFmtId="0" fontId="12" fillId="0" borderId="45" xfId="0" applyFont="1" applyBorder="1" applyAlignment="1">
      <alignment wrapText="1"/>
    </xf>
    <xf numFmtId="0" fontId="12" fillId="0" borderId="53" xfId="0" applyFont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0" fillId="0" borderId="64" xfId="0" applyBorder="1"/>
    <xf numFmtId="0" fontId="0" fillId="0" borderId="19" xfId="0" applyBorder="1"/>
    <xf numFmtId="167" fontId="0" fillId="10" borderId="23" xfId="0" applyNumberFormat="1" applyFill="1" applyBorder="1"/>
    <xf numFmtId="0" fontId="27" fillId="0" borderId="11" xfId="0" applyFont="1" applyFill="1" applyBorder="1"/>
    <xf numFmtId="0" fontId="0" fillId="0" borderId="2" xfId="0" applyFill="1" applyBorder="1"/>
    <xf numFmtId="0" fontId="0" fillId="0" borderId="36" xfId="0" applyFill="1" applyBorder="1"/>
    <xf numFmtId="167" fontId="0" fillId="0" borderId="2" xfId="0" applyNumberFormat="1" applyFill="1" applyBorder="1"/>
    <xf numFmtId="0" fontId="18" fillId="0" borderId="0" xfId="12" applyFont="1" applyFill="1" applyBorder="1"/>
    <xf numFmtId="0" fontId="0" fillId="0" borderId="4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48" xfId="0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1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41" fillId="11" borderId="11" xfId="0" applyFont="1" applyFill="1" applyBorder="1" applyAlignment="1">
      <alignment wrapText="1"/>
    </xf>
    <xf numFmtId="0" fontId="41" fillId="11" borderId="57" xfId="0" applyFont="1" applyFill="1" applyBorder="1" applyAlignment="1">
      <alignment wrapText="1"/>
    </xf>
    <xf numFmtId="0" fontId="27" fillId="6" borderId="43" xfId="0" applyFont="1" applyFill="1" applyBorder="1" applyAlignment="1">
      <alignment wrapText="1"/>
    </xf>
    <xf numFmtId="0" fontId="0" fillId="0" borderId="11" xfId="0" applyFill="1" applyBorder="1"/>
    <xf numFmtId="0" fontId="0" fillId="0" borderId="33" xfId="0" applyFill="1" applyBorder="1"/>
    <xf numFmtId="0" fontId="0" fillId="0" borderId="65" xfId="0" applyBorder="1"/>
    <xf numFmtId="0" fontId="26" fillId="0" borderId="15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167" fontId="0" fillId="0" borderId="24" xfId="0" applyNumberFormat="1" applyFill="1" applyBorder="1"/>
    <xf numFmtId="167" fontId="0" fillId="0" borderId="34" xfId="0" applyNumberFormat="1" applyFill="1" applyBorder="1"/>
    <xf numFmtId="167" fontId="27" fillId="0" borderId="20" xfId="0" applyNumberFormat="1" applyFont="1" applyFill="1" applyBorder="1"/>
    <xf numFmtId="0" fontId="27" fillId="0" borderId="25" xfId="0" applyFont="1" applyFill="1" applyBorder="1"/>
    <xf numFmtId="0" fontId="26" fillId="0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41" fillId="0" borderId="0" xfId="0" applyFont="1" applyFill="1" applyBorder="1"/>
    <xf numFmtId="0" fontId="10" fillId="0" borderId="0" xfId="0" applyNumberFormat="1" applyFont="1" applyFill="1" applyBorder="1"/>
    <xf numFmtId="0" fontId="0" fillId="0" borderId="0" xfId="0" applyFill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41" fillId="0" borderId="0" xfId="0" applyNumberFormat="1" applyFont="1" applyFill="1" applyBorder="1" applyAlignment="1">
      <alignment horizontal="right"/>
    </xf>
    <xf numFmtId="1" fontId="42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right"/>
    </xf>
    <xf numFmtId="1" fontId="34" fillId="0" borderId="0" xfId="0" applyNumberFormat="1" applyFont="1" applyFill="1" applyBorder="1" applyAlignment="1">
      <alignment wrapText="1"/>
    </xf>
    <xf numFmtId="0" fontId="0" fillId="0" borderId="0" xfId="0"/>
    <xf numFmtId="0" fontId="12" fillId="0" borderId="0" xfId="0" applyFont="1"/>
    <xf numFmtId="167" fontId="0" fillId="0" borderId="0" xfId="0" applyNumberFormat="1"/>
    <xf numFmtId="0" fontId="27" fillId="0" borderId="0" xfId="0" applyFont="1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27" fillId="0" borderId="5" xfId="0" applyFont="1" applyBorder="1"/>
    <xf numFmtId="167" fontId="0" fillId="10" borderId="0" xfId="0" applyNumberFormat="1" applyFill="1" applyBorder="1"/>
    <xf numFmtId="0" fontId="12" fillId="0" borderId="15" xfId="0" applyFont="1" applyBorder="1" applyAlignment="1">
      <alignment vertical="center" wrapText="1"/>
    </xf>
    <xf numFmtId="0" fontId="12" fillId="0" borderId="18" xfId="0" applyFont="1" applyBorder="1"/>
    <xf numFmtId="167" fontId="6" fillId="10" borderId="15" xfId="12" applyNumberFormat="1" applyFont="1" applyFill="1" applyBorder="1" applyAlignment="1">
      <alignment horizontal="center" vertical="center" wrapText="1"/>
    </xf>
    <xf numFmtId="167" fontId="4" fillId="0" borderId="0" xfId="12" applyNumberFormat="1" applyFont="1" applyFill="1" applyBorder="1" applyAlignment="1">
      <alignment horizontal="center" vertical="center" wrapText="1"/>
    </xf>
    <xf numFmtId="167" fontId="4" fillId="0" borderId="0" xfId="12" applyNumberFormat="1" applyFont="1" applyFill="1" applyBorder="1" applyAlignment="1">
      <alignment vertical="center" wrapText="1"/>
    </xf>
    <xf numFmtId="1" fontId="4" fillId="0" borderId="0" xfId="12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7" fontId="0" fillId="12" borderId="0" xfId="0" applyNumberFormat="1" applyFill="1" applyBorder="1"/>
    <xf numFmtId="0" fontId="0" fillId="10" borderId="0" xfId="0" applyFill="1"/>
    <xf numFmtId="0" fontId="0" fillId="10" borderId="0" xfId="0" applyFill="1" applyBorder="1"/>
    <xf numFmtId="0" fontId="27" fillId="5" borderId="15" xfId="0" applyFont="1" applyFill="1" applyBorder="1"/>
    <xf numFmtId="0" fontId="27" fillId="5" borderId="5" xfId="0" applyFont="1" applyFill="1" applyBorder="1"/>
    <xf numFmtId="0" fontId="27" fillId="5" borderId="16" xfId="0" applyFont="1" applyFill="1" applyBorder="1"/>
    <xf numFmtId="167" fontId="27" fillId="5" borderId="16" xfId="0" applyNumberFormat="1" applyFont="1" applyFill="1" applyBorder="1"/>
    <xf numFmtId="167" fontId="27" fillId="5" borderId="17" xfId="0" applyNumberFormat="1" applyFont="1" applyFill="1" applyBorder="1"/>
    <xf numFmtId="0" fontId="7" fillId="5" borderId="15" xfId="0" applyFont="1" applyFill="1" applyBorder="1"/>
    <xf numFmtId="0" fontId="7" fillId="5" borderId="5" xfId="0" applyFont="1" applyFill="1" applyBorder="1"/>
    <xf numFmtId="0" fontId="7" fillId="5" borderId="16" xfId="0" applyFont="1" applyFill="1" applyBorder="1"/>
    <xf numFmtId="167" fontId="7" fillId="5" borderId="16" xfId="0" applyNumberFormat="1" applyFont="1" applyFill="1" applyBorder="1"/>
    <xf numFmtId="167" fontId="7" fillId="5" borderId="17" xfId="0" applyNumberFormat="1" applyFont="1" applyFill="1" applyBorder="1"/>
    <xf numFmtId="1" fontId="6" fillId="10" borderId="16" xfId="12" applyNumberFormat="1" applyFont="1" applyFill="1" applyBorder="1" applyAlignment="1">
      <alignment horizontal="center" vertical="center" wrapText="1"/>
    </xf>
    <xf numFmtId="0" fontId="0" fillId="12" borderId="23" xfId="0" applyFill="1" applyBorder="1"/>
    <xf numFmtId="167" fontId="0" fillId="12" borderId="24" xfId="0" applyNumberFormat="1" applyFill="1" applyBorder="1"/>
    <xf numFmtId="0" fontId="0" fillId="7" borderId="23" xfId="0" applyFill="1" applyBorder="1"/>
    <xf numFmtId="167" fontId="0" fillId="7" borderId="24" xfId="0" applyNumberFormat="1" applyFill="1" applyBorder="1"/>
    <xf numFmtId="167" fontId="0" fillId="7" borderId="23" xfId="0" applyNumberFormat="1" applyFill="1" applyBorder="1"/>
    <xf numFmtId="167" fontId="6" fillId="4" borderId="5" xfId="0" applyNumberFormat="1" applyFont="1" applyFill="1" applyBorder="1" applyAlignment="1">
      <alignment horizontal="center" vertical="center" wrapText="1"/>
    </xf>
    <xf numFmtId="167" fontId="0" fillId="4" borderId="18" xfId="0" applyNumberFormat="1" applyFill="1" applyBorder="1"/>
    <xf numFmtId="167" fontId="27" fillId="5" borderId="5" xfId="0" applyNumberFormat="1" applyFont="1" applyFill="1" applyBorder="1"/>
    <xf numFmtId="167" fontId="7" fillId="5" borderId="5" xfId="0" applyNumberFormat="1" applyFont="1" applyFill="1" applyBorder="1"/>
    <xf numFmtId="167" fontId="6" fillId="12" borderId="16" xfId="12" applyNumberFormat="1" applyFont="1" applyFill="1" applyBorder="1" applyAlignment="1">
      <alignment horizontal="center" vertical="center" wrapText="1"/>
    </xf>
    <xf numFmtId="167" fontId="6" fillId="7" borderId="16" xfId="12" applyNumberFormat="1" applyFont="1" applyFill="1" applyBorder="1" applyAlignment="1">
      <alignment horizontal="center" vertical="center" wrapText="1"/>
    </xf>
    <xf numFmtId="167" fontId="6" fillId="7" borderId="17" xfId="12" applyNumberFormat="1" applyFont="1" applyFill="1" applyBorder="1" applyAlignment="1">
      <alignment horizontal="center" vertical="center" wrapText="1"/>
    </xf>
    <xf numFmtId="167" fontId="6" fillId="12" borderId="5" xfId="12" applyNumberFormat="1" applyFont="1" applyFill="1" applyBorder="1" applyAlignment="1">
      <alignment horizontal="center" vertical="center" wrapText="1"/>
    </xf>
    <xf numFmtId="167" fontId="6" fillId="7" borderId="5" xfId="12" applyNumberFormat="1" applyFont="1" applyFill="1" applyBorder="1" applyAlignment="1">
      <alignment horizontal="center" vertical="center" wrapText="1"/>
    </xf>
    <xf numFmtId="0" fontId="45" fillId="13" borderId="16" xfId="0" applyFont="1" applyFill="1" applyBorder="1"/>
    <xf numFmtId="0" fontId="45" fillId="13" borderId="15" xfId="0" applyFont="1" applyFill="1" applyBorder="1"/>
    <xf numFmtId="167" fontId="45" fillId="13" borderId="16" xfId="0" applyNumberFormat="1" applyFont="1" applyFill="1" applyBorder="1"/>
    <xf numFmtId="167" fontId="45" fillId="13" borderId="17" xfId="0" applyNumberFormat="1" applyFont="1" applyFill="1" applyBorder="1"/>
    <xf numFmtId="167" fontId="45" fillId="13" borderId="5" xfId="0" applyNumberFormat="1" applyFont="1" applyFill="1" applyBorder="1"/>
    <xf numFmtId="0" fontId="46" fillId="0" borderId="0" xfId="12" applyFont="1" applyBorder="1" applyAlignment="1">
      <alignment vertical="center"/>
    </xf>
    <xf numFmtId="1" fontId="22" fillId="0" borderId="0" xfId="12" applyNumberFormat="1" applyFont="1" applyFill="1" applyBorder="1" applyAlignment="1">
      <alignment horizontal="center" vertical="center" wrapText="1"/>
    </xf>
    <xf numFmtId="0" fontId="22" fillId="0" borderId="0" xfId="12" applyFont="1" applyBorder="1" applyAlignment="1">
      <alignment horizontal="center" vertical="center"/>
    </xf>
    <xf numFmtId="0" fontId="22" fillId="0" borderId="0" xfId="12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27" fillId="0" borderId="0" xfId="0" applyFont="1"/>
    <xf numFmtId="0" fontId="12" fillId="0" borderId="0" xfId="0" applyFont="1"/>
    <xf numFmtId="0" fontId="16" fillId="0" borderId="0" xfId="12" applyFont="1"/>
    <xf numFmtId="0" fontId="0" fillId="0" borderId="0" xfId="0" applyFill="1" applyBorder="1"/>
    <xf numFmtId="167" fontId="0" fillId="0" borderId="0" xfId="0" applyNumberFormat="1" applyFill="1" applyBorder="1"/>
    <xf numFmtId="0" fontId="0" fillId="0" borderId="0" xfId="0" applyAlignment="1">
      <alignment horizontal="right"/>
    </xf>
    <xf numFmtId="167" fontId="0" fillId="0" borderId="0" xfId="0" applyNumberFormat="1" applyFill="1"/>
    <xf numFmtId="0" fontId="0" fillId="0" borderId="0" xfId="0" applyFill="1" applyAlignment="1">
      <alignment horizontal="right"/>
    </xf>
    <xf numFmtId="167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Border="1"/>
    <xf numFmtId="1" fontId="0" fillId="0" borderId="0" xfId="0" applyNumberFormat="1" applyFill="1" applyBorder="1"/>
    <xf numFmtId="0" fontId="49" fillId="2" borderId="0" xfId="3" applyNumberFormat="1" applyFont="1" applyFill="1" applyBorder="1" applyAlignment="1">
      <alignment horizontal="left" vertical="center"/>
    </xf>
    <xf numFmtId="0" fontId="49" fillId="2" borderId="66" xfId="3" applyNumberFormat="1" applyFont="1" applyFill="1" applyBorder="1" applyAlignment="1">
      <alignment horizontal="left" vertical="center"/>
    </xf>
    <xf numFmtId="0" fontId="50" fillId="12" borderId="0" xfId="0" applyNumberFormat="1" applyFont="1" applyFill="1" applyBorder="1" applyAlignment="1">
      <alignment horizontal="left" vertical="center"/>
    </xf>
    <xf numFmtId="0" fontId="49" fillId="2" borderId="0" xfId="0" applyNumberFormat="1" applyFont="1" applyFill="1" applyBorder="1" applyAlignment="1">
      <alignment horizontal="left" vertical="center"/>
    </xf>
    <xf numFmtId="0" fontId="49" fillId="2" borderId="66" xfId="0" applyNumberFormat="1" applyFont="1" applyFill="1" applyBorder="1" applyAlignment="1">
      <alignment horizontal="left" vertical="center"/>
    </xf>
    <xf numFmtId="0" fontId="50" fillId="12" borderId="0" xfId="3" applyNumberFormat="1" applyFont="1" applyFill="1" applyBorder="1" applyAlignment="1">
      <alignment horizontal="left" vertical="center"/>
    </xf>
    <xf numFmtId="0" fontId="49" fillId="2" borderId="0" xfId="0" applyNumberFormat="1" applyFont="1" applyFill="1" applyBorder="1" applyAlignment="1">
      <alignment horizontal="left" vertical="center" wrapText="1"/>
    </xf>
    <xf numFmtId="0" fontId="50" fillId="12" borderId="0" xfId="2" applyNumberFormat="1" applyFont="1" applyFill="1" applyBorder="1" applyAlignment="1">
      <alignment horizontal="left" vertical="center"/>
    </xf>
    <xf numFmtId="0" fontId="49" fillId="2" borderId="0" xfId="2" applyFont="1" applyFill="1" applyBorder="1" applyAlignment="1">
      <alignment horizontal="left" vertical="center" wrapText="1"/>
    </xf>
    <xf numFmtId="0" fontId="50" fillId="12" borderId="66" xfId="2" applyNumberFormat="1" applyFont="1" applyFill="1" applyBorder="1" applyAlignment="1">
      <alignment horizontal="left" vertical="center"/>
    </xf>
    <xf numFmtId="0" fontId="49" fillId="2" borderId="66" xfId="2" applyFont="1" applyFill="1" applyBorder="1" applyAlignment="1">
      <alignment horizontal="left" vertical="center" wrapText="1"/>
    </xf>
    <xf numFmtId="0" fontId="50" fillId="12" borderId="66" xfId="3" applyNumberFormat="1" applyFont="1" applyFill="1" applyBorder="1" applyAlignment="1">
      <alignment horizontal="left" vertical="center"/>
    </xf>
    <xf numFmtId="0" fontId="50" fillId="12" borderId="66" xfId="0" applyNumberFormat="1" applyFont="1" applyFill="1" applyBorder="1" applyAlignment="1">
      <alignment horizontal="left" vertical="center"/>
    </xf>
    <xf numFmtId="0" fontId="50" fillId="12" borderId="67" xfId="3" applyNumberFormat="1" applyFont="1" applyFill="1" applyBorder="1" applyAlignment="1">
      <alignment horizontal="left" vertical="center"/>
    </xf>
    <xf numFmtId="0" fontId="49" fillId="2" borderId="67" xfId="3" applyNumberFormat="1" applyFont="1" applyFill="1" applyBorder="1" applyAlignment="1">
      <alignment horizontal="left" vertical="center"/>
    </xf>
    <xf numFmtId="0" fontId="50" fillId="12" borderId="66" xfId="3" applyNumberFormat="1" applyFont="1" applyFill="1" applyBorder="1" applyAlignment="1">
      <alignment vertical="center"/>
    </xf>
    <xf numFmtId="1" fontId="27" fillId="0" borderId="69" xfId="0" applyNumberFormat="1" applyFont="1" applyBorder="1" applyAlignment="1">
      <alignment horizontal="center"/>
    </xf>
    <xf numFmtId="1" fontId="52" fillId="0" borderId="71" xfId="12" applyNumberFormat="1" applyFont="1" applyFill="1" applyBorder="1" applyAlignment="1">
      <alignment horizontal="center" vertical="center" wrapText="1"/>
    </xf>
    <xf numFmtId="0" fontId="52" fillId="0" borderId="72" xfId="0" applyFont="1" applyBorder="1" applyAlignment="1">
      <alignment horizontal="center" vertical="center" wrapText="1"/>
    </xf>
    <xf numFmtId="0" fontId="52" fillId="0" borderId="74" xfId="12" applyFont="1" applyBorder="1" applyAlignment="1">
      <alignment horizontal="center" vertical="center" wrapText="1"/>
    </xf>
    <xf numFmtId="0" fontId="51" fillId="0" borderId="75" xfId="12" applyFont="1" applyFill="1" applyBorder="1" applyAlignment="1">
      <alignment wrapText="1"/>
    </xf>
    <xf numFmtId="1" fontId="29" fillId="0" borderId="0" xfId="12" applyNumberFormat="1" applyFont="1" applyFill="1" applyBorder="1" applyAlignment="1">
      <alignment horizontal="center" vertical="center" wrapText="1"/>
    </xf>
    <xf numFmtId="1" fontId="28" fillId="0" borderId="0" xfId="1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/>
    <xf numFmtId="1" fontId="52" fillId="0" borderId="81" xfId="12" applyNumberFormat="1" applyFont="1" applyFill="1" applyBorder="1" applyAlignment="1">
      <alignment horizontal="center" vertical="center" wrapText="1"/>
    </xf>
    <xf numFmtId="1" fontId="52" fillId="0" borderId="72" xfId="12" applyNumberFormat="1" applyFont="1" applyFill="1" applyBorder="1" applyAlignment="1">
      <alignment horizontal="center" vertical="center" wrapText="1"/>
    </xf>
    <xf numFmtId="1" fontId="29" fillId="0" borderId="72" xfId="12" applyNumberFormat="1" applyFont="1" applyFill="1" applyBorder="1" applyAlignment="1">
      <alignment horizontal="center" vertical="center" wrapText="1"/>
    </xf>
    <xf numFmtId="1" fontId="27" fillId="0" borderId="73" xfId="0" applyNumberFormat="1" applyFont="1" applyBorder="1" applyAlignment="1">
      <alignment horizontal="center"/>
    </xf>
    <xf numFmtId="1" fontId="7" fillId="0" borderId="79" xfId="0" applyNumberFormat="1" applyFont="1" applyBorder="1" applyAlignment="1">
      <alignment horizontal="center"/>
    </xf>
    <xf numFmtId="1" fontId="52" fillId="0" borderId="84" xfId="12" applyNumberFormat="1" applyFont="1" applyFill="1" applyBorder="1" applyAlignment="1">
      <alignment horizontal="center" vertical="center" wrapText="1"/>
    </xf>
    <xf numFmtId="0" fontId="52" fillId="0" borderId="68" xfId="0" applyFont="1" applyFill="1" applyBorder="1" applyAlignment="1">
      <alignment horizontal="center" vertical="center" wrapText="1"/>
    </xf>
    <xf numFmtId="0" fontId="52" fillId="0" borderId="68" xfId="0" applyFont="1" applyBorder="1" applyAlignment="1">
      <alignment horizontal="center" vertical="center" wrapText="1"/>
    </xf>
    <xf numFmtId="0" fontId="52" fillId="0" borderId="68" xfId="0" applyFont="1" applyBorder="1" applyAlignment="1">
      <alignment horizontal="center" vertical="center"/>
    </xf>
    <xf numFmtId="0" fontId="52" fillId="0" borderId="68" xfId="12" applyFont="1" applyBorder="1" applyAlignment="1">
      <alignment horizontal="center" vertical="center" wrapText="1"/>
    </xf>
    <xf numFmtId="0" fontId="47" fillId="11" borderId="74" xfId="12" applyFont="1" applyFill="1" applyBorder="1" applyAlignment="1">
      <alignment horizontal="left" vertical="center"/>
    </xf>
    <xf numFmtId="0" fontId="51" fillId="11" borderId="80" xfId="12" applyFont="1" applyFill="1" applyBorder="1" applyAlignment="1">
      <alignment wrapText="1"/>
    </xf>
    <xf numFmtId="0" fontId="51" fillId="11" borderId="80" xfId="12" applyFont="1" applyFill="1" applyBorder="1" applyAlignment="1">
      <alignment horizontal="left" wrapText="1"/>
    </xf>
    <xf numFmtId="0" fontId="51" fillId="6" borderId="80" xfId="12" applyFont="1" applyFill="1" applyBorder="1" applyAlignment="1">
      <alignment wrapText="1"/>
    </xf>
    <xf numFmtId="0" fontId="51" fillId="6" borderId="75" xfId="12" applyFont="1" applyFill="1" applyBorder="1" applyAlignment="1">
      <alignment wrapText="1"/>
    </xf>
    <xf numFmtId="1" fontId="28" fillId="0" borderId="74" xfId="12" applyNumberFormat="1" applyFont="1" applyFill="1" applyBorder="1" applyAlignment="1">
      <alignment horizontal="center" vertical="center" wrapText="1"/>
    </xf>
    <xf numFmtId="1" fontId="18" fillId="0" borderId="76" xfId="12" applyNumberFormat="1" applyFont="1" applyFill="1" applyBorder="1" applyAlignment="1">
      <alignment horizontal="center" vertical="center"/>
    </xf>
    <xf numFmtId="1" fontId="28" fillId="0" borderId="72" xfId="12" applyNumberFormat="1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1" fontId="28" fillId="0" borderId="80" xfId="12" applyNumberFormat="1" applyFont="1" applyFill="1" applyBorder="1" applyAlignment="1">
      <alignment horizontal="center" vertical="center"/>
    </xf>
    <xf numFmtId="1" fontId="18" fillId="0" borderId="77" xfId="12" applyNumberFormat="1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/>
    </xf>
    <xf numFmtId="1" fontId="28" fillId="0" borderId="77" xfId="12" applyNumberFormat="1" applyFont="1" applyFill="1" applyBorder="1" applyAlignment="1">
      <alignment horizontal="center" vertical="center"/>
    </xf>
    <xf numFmtId="0" fontId="28" fillId="0" borderId="77" xfId="12" applyFont="1" applyFill="1" applyBorder="1" applyAlignment="1">
      <alignment horizontal="center" vertical="center"/>
    </xf>
    <xf numFmtId="168" fontId="28" fillId="0" borderId="0" xfId="41" applyNumberFormat="1" applyFont="1" applyFill="1" applyBorder="1" applyAlignment="1">
      <alignment horizontal="center" vertical="center"/>
    </xf>
    <xf numFmtId="168" fontId="28" fillId="0" borderId="77" xfId="41" applyNumberFormat="1" applyFont="1" applyFill="1" applyBorder="1" applyAlignment="1">
      <alignment horizontal="center" vertical="center"/>
    </xf>
    <xf numFmtId="44" fontId="28" fillId="0" borderId="0" xfId="41" applyFont="1" applyFill="1" applyBorder="1" applyAlignment="1">
      <alignment horizontal="center" vertical="center"/>
    </xf>
    <xf numFmtId="44" fontId="28" fillId="0" borderId="77" xfId="41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/>
    </xf>
    <xf numFmtId="0" fontId="28" fillId="0" borderId="78" xfId="12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/>
    </xf>
    <xf numFmtId="0" fontId="27" fillId="0" borderId="68" xfId="0" applyFont="1" applyBorder="1" applyAlignment="1">
      <alignment horizontal="center"/>
    </xf>
    <xf numFmtId="167" fontId="27" fillId="4" borderId="2" xfId="0" applyNumberFormat="1" applyFont="1" applyFill="1" applyBorder="1"/>
    <xf numFmtId="0" fontId="27" fillId="0" borderId="16" xfId="0" applyFont="1" applyBorder="1" applyAlignment="1">
      <alignment horizontal="center" vertical="center" wrapText="1"/>
    </xf>
    <xf numFmtId="0" fontId="27" fillId="4" borderId="11" xfId="0" applyFont="1" applyFill="1" applyBorder="1"/>
    <xf numFmtId="0" fontId="12" fillId="0" borderId="23" xfId="0" applyFont="1" applyBorder="1"/>
    <xf numFmtId="0" fontId="27" fillId="4" borderId="33" xfId="0" applyFont="1" applyFill="1" applyBorder="1"/>
    <xf numFmtId="0" fontId="12" fillId="0" borderId="23" xfId="0" applyFont="1" applyFill="1" applyBorder="1"/>
    <xf numFmtId="167" fontId="5" fillId="0" borderId="16" xfId="12" applyNumberFormat="1" applyFont="1" applyFill="1" applyBorder="1" applyAlignment="1">
      <alignment horizontal="center" vertical="center" wrapText="1"/>
    </xf>
    <xf numFmtId="167" fontId="5" fillId="0" borderId="17" xfId="12" applyNumberFormat="1" applyFont="1" applyFill="1" applyBorder="1" applyAlignment="1">
      <alignment horizontal="center" vertical="center" wrapText="1"/>
    </xf>
    <xf numFmtId="167" fontId="5" fillId="0" borderId="5" xfId="12" applyNumberFormat="1" applyFont="1" applyFill="1" applyBorder="1" applyAlignment="1">
      <alignment horizontal="center" vertical="center" wrapText="1"/>
    </xf>
    <xf numFmtId="167" fontId="0" fillId="0" borderId="23" xfId="0" applyNumberFormat="1" applyBorder="1"/>
    <xf numFmtId="167" fontId="27" fillId="4" borderId="33" xfId="0" applyNumberFormat="1" applyFont="1" applyFill="1" applyBorder="1"/>
    <xf numFmtId="167" fontId="27" fillId="4" borderId="34" xfId="0" applyNumberFormat="1" applyFont="1" applyFill="1" applyBorder="1"/>
    <xf numFmtId="167" fontId="0" fillId="0" borderId="23" xfId="0" applyNumberFormat="1" applyFill="1" applyBorder="1"/>
    <xf numFmtId="167" fontId="27" fillId="4" borderId="19" xfId="0" applyNumberFormat="1" applyFont="1" applyFill="1" applyBorder="1"/>
    <xf numFmtId="167" fontId="27" fillId="4" borderId="21" xfId="0" applyNumberFormat="1" applyFont="1" applyFill="1" applyBorder="1"/>
    <xf numFmtId="1" fontId="6" fillId="0" borderId="15" xfId="12" applyNumberFormat="1" applyFont="1" applyFill="1" applyBorder="1" applyAlignment="1">
      <alignment horizontal="center" vertical="center" wrapText="1"/>
    </xf>
    <xf numFmtId="167" fontId="6" fillId="0" borderId="5" xfId="12" applyNumberFormat="1" applyFont="1" applyFill="1" applyBorder="1" applyAlignment="1">
      <alignment horizontal="center" vertical="center" wrapText="1"/>
    </xf>
    <xf numFmtId="0" fontId="27" fillId="4" borderId="34" xfId="0" applyFont="1" applyFill="1" applyBorder="1"/>
    <xf numFmtId="0" fontId="27" fillId="8" borderId="19" xfId="0" applyFont="1" applyFill="1" applyBorder="1" applyAlignment="1">
      <alignment horizontal="center"/>
    </xf>
    <xf numFmtId="0" fontId="27" fillId="8" borderId="20" xfId="0" applyFont="1" applyFill="1" applyBorder="1"/>
    <xf numFmtId="167" fontId="27" fillId="8" borderId="19" xfId="0" applyNumberFormat="1" applyFont="1" applyFill="1" applyBorder="1"/>
    <xf numFmtId="167" fontId="27" fillId="8" borderId="25" xfId="0" applyNumberFormat="1" applyFont="1" applyFill="1" applyBorder="1"/>
    <xf numFmtId="167" fontId="27" fillId="8" borderId="85" xfId="0" applyNumberFormat="1" applyFont="1" applyFill="1" applyBorder="1"/>
    <xf numFmtId="0" fontId="27" fillId="8" borderId="19" xfId="0" applyFont="1" applyFill="1" applyBorder="1"/>
    <xf numFmtId="0" fontId="27" fillId="8" borderId="21" xfId="0" applyFont="1" applyFill="1" applyBorder="1"/>
    <xf numFmtId="0" fontId="27" fillId="8" borderId="25" xfId="0" applyFont="1" applyFill="1" applyBorder="1"/>
    <xf numFmtId="0" fontId="50" fillId="12" borderId="0" xfId="3" applyNumberFormat="1" applyFont="1" applyFill="1" applyBorder="1" applyAlignment="1">
      <alignment vertical="center"/>
    </xf>
    <xf numFmtId="0" fontId="12" fillId="0" borderId="5" xfId="0" applyFont="1" applyFill="1" applyBorder="1"/>
    <xf numFmtId="0" fontId="27" fillId="0" borderId="15" xfId="0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63" xfId="0" applyBorder="1"/>
    <xf numFmtId="0" fontId="0" fillId="0" borderId="86" xfId="0" applyBorder="1"/>
    <xf numFmtId="0" fontId="0" fillId="0" borderId="61" xfId="0" applyBorder="1"/>
    <xf numFmtId="167" fontId="0" fillId="10" borderId="26" xfId="0" applyNumberFormat="1" applyFill="1" applyBorder="1"/>
    <xf numFmtId="167" fontId="0" fillId="10" borderId="36" xfId="0" applyNumberFormat="1" applyFill="1" applyBorder="1"/>
    <xf numFmtId="167" fontId="27" fillId="0" borderId="15" xfId="0" applyNumberFormat="1" applyFont="1" applyFill="1" applyBorder="1"/>
    <xf numFmtId="167" fontId="27" fillId="0" borderId="17" xfId="0" applyNumberFormat="1" applyFont="1" applyFill="1" applyBorder="1"/>
    <xf numFmtId="0" fontId="4" fillId="0" borderId="5" xfId="0" applyNumberFormat="1" applyFont="1" applyBorder="1"/>
    <xf numFmtId="1" fontId="0" fillId="10" borderId="26" xfId="0" applyNumberFormat="1" applyFill="1" applyBorder="1"/>
    <xf numFmtId="0" fontId="8" fillId="0" borderId="52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7" fontId="0" fillId="3" borderId="26" xfId="0" applyNumberFormat="1" applyFill="1" applyBorder="1"/>
    <xf numFmtId="0" fontId="0" fillId="3" borderId="26" xfId="0" applyFill="1" applyBorder="1"/>
    <xf numFmtId="0" fontId="27" fillId="0" borderId="15" xfId="0" applyFont="1" applyBorder="1" applyAlignment="1">
      <alignment wrapText="1"/>
    </xf>
    <xf numFmtId="0" fontId="26" fillId="0" borderId="45" xfId="0" applyFont="1" applyBorder="1" applyAlignment="1">
      <alignment horizontal="center" vertical="center" wrapText="1"/>
    </xf>
    <xf numFmtId="0" fontId="26" fillId="7" borderId="45" xfId="0" applyFont="1" applyFill="1" applyBorder="1" applyAlignment="1">
      <alignment horizontal="center" vertical="center" wrapText="1"/>
    </xf>
    <xf numFmtId="0" fontId="26" fillId="7" borderId="62" xfId="0" applyFont="1" applyFill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1" fontId="0" fillId="0" borderId="41" xfId="0" applyNumberFormat="1" applyBorder="1"/>
    <xf numFmtId="1" fontId="0" fillId="0" borderId="41" xfId="0" applyNumberFormat="1" applyFill="1" applyBorder="1"/>
    <xf numFmtId="167" fontId="27" fillId="0" borderId="15" xfId="0" applyNumberFormat="1" applyFont="1" applyBorder="1"/>
    <xf numFmtId="0" fontId="12" fillId="0" borderId="50" xfId="0" applyFont="1" applyBorder="1"/>
    <xf numFmtId="167" fontId="0" fillId="0" borderId="41" xfId="0" applyNumberFormat="1" applyBorder="1"/>
    <xf numFmtId="167" fontId="0" fillId="0" borderId="50" xfId="0" applyNumberFormat="1" applyBorder="1"/>
    <xf numFmtId="167" fontId="12" fillId="0" borderId="50" xfId="0" applyNumberFormat="1" applyFont="1" applyBorder="1"/>
    <xf numFmtId="167" fontId="0" fillId="0" borderId="49" xfId="0" applyNumberFormat="1" applyBorder="1"/>
    <xf numFmtId="167" fontId="0" fillId="0" borderId="42" xfId="0" applyNumberFormat="1" applyBorder="1"/>
    <xf numFmtId="0" fontId="0" fillId="0" borderId="55" xfId="0" applyBorder="1"/>
    <xf numFmtId="0" fontId="12" fillId="0" borderId="55" xfId="0" applyFont="1" applyBorder="1"/>
    <xf numFmtId="0" fontId="0" fillId="0" borderId="12" xfId="0" applyBorder="1"/>
    <xf numFmtId="167" fontId="0" fillId="0" borderId="30" xfId="0" applyNumberFormat="1" applyBorder="1"/>
    <xf numFmtId="167" fontId="12" fillId="0" borderId="36" xfId="0" applyNumberFormat="1" applyFont="1" applyBorder="1"/>
    <xf numFmtId="167" fontId="0" fillId="0" borderId="27" xfId="0" applyNumberFormat="1" applyBorder="1"/>
    <xf numFmtId="0" fontId="0" fillId="4" borderId="30" xfId="0" applyFill="1" applyBorder="1"/>
    <xf numFmtId="0" fontId="0" fillId="0" borderId="32" xfId="0" applyFill="1" applyBorder="1"/>
    <xf numFmtId="0" fontId="0" fillId="0" borderId="38" xfId="0" applyFill="1" applyBorder="1"/>
    <xf numFmtId="0" fontId="0" fillId="0" borderId="39" xfId="0" applyFill="1" applyBorder="1"/>
    <xf numFmtId="167" fontId="0" fillId="0" borderId="32" xfId="0" applyNumberFormat="1" applyFill="1" applyBorder="1"/>
    <xf numFmtId="167" fontId="0" fillId="0" borderId="38" xfId="0" applyNumberFormat="1" applyFill="1" applyBorder="1"/>
    <xf numFmtId="167" fontId="0" fillId="0" borderId="39" xfId="0" applyNumberFormat="1" applyFill="1" applyBorder="1"/>
    <xf numFmtId="0" fontId="0" fillId="0" borderId="30" xfId="0" applyFill="1" applyBorder="1"/>
    <xf numFmtId="0" fontId="0" fillId="0" borderId="27" xfId="0" applyFill="1" applyBorder="1"/>
    <xf numFmtId="167" fontId="0" fillId="0" borderId="30" xfId="0" applyNumberFormat="1" applyFill="1" applyBorder="1"/>
    <xf numFmtId="167" fontId="0" fillId="0" borderId="27" xfId="0" applyNumberFormat="1" applyFill="1" applyBorder="1"/>
    <xf numFmtId="0" fontId="8" fillId="0" borderId="87" xfId="0" applyNumberFormat="1" applyFont="1" applyBorder="1" applyAlignment="1">
      <alignment wrapText="1"/>
    </xf>
    <xf numFmtId="0" fontId="8" fillId="0" borderId="65" xfId="0" applyNumberFormat="1" applyFont="1" applyBorder="1" applyAlignment="1">
      <alignment wrapText="1"/>
    </xf>
    <xf numFmtId="0" fontId="8" fillId="0" borderId="70" xfId="0" applyNumberFormat="1" applyFont="1" applyBorder="1" applyAlignment="1">
      <alignment wrapText="1"/>
    </xf>
    <xf numFmtId="0" fontId="41" fillId="11" borderId="24" xfId="0" applyFont="1" applyFill="1" applyBorder="1"/>
    <xf numFmtId="0" fontId="27" fillId="6" borderId="24" xfId="0" applyFont="1" applyFill="1" applyBorder="1"/>
    <xf numFmtId="0" fontId="12" fillId="0" borderId="28" xfId="0" applyFont="1" applyBorder="1"/>
    <xf numFmtId="0" fontId="12" fillId="0" borderId="51" xfId="0" applyFont="1" applyBorder="1"/>
    <xf numFmtId="0" fontId="12" fillId="0" borderId="45" xfId="0" applyFont="1" applyBorder="1"/>
    <xf numFmtId="0" fontId="12" fillId="0" borderId="52" xfId="0" applyFont="1" applyBorder="1"/>
    <xf numFmtId="0" fontId="12" fillId="0" borderId="12" xfId="0" applyFont="1" applyBorder="1"/>
    <xf numFmtId="0" fontId="12" fillId="0" borderId="35" xfId="0" applyFont="1" applyBorder="1"/>
    <xf numFmtId="0" fontId="12" fillId="0" borderId="53" xfId="0" applyFont="1" applyBorder="1"/>
    <xf numFmtId="0" fontId="12" fillId="0" borderId="44" xfId="0" applyFont="1" applyBorder="1"/>
    <xf numFmtId="0" fontId="12" fillId="0" borderId="54" xfId="0" applyFont="1" applyBorder="1"/>
    <xf numFmtId="0" fontId="8" fillId="0" borderId="17" xfId="0" applyFont="1" applyFill="1" applyBorder="1"/>
    <xf numFmtId="0" fontId="49" fillId="0" borderId="0" xfId="1" applyNumberFormat="1" applyFont="1" applyBorder="1" applyAlignment="1">
      <alignment horizontal="left"/>
    </xf>
    <xf numFmtId="0" fontId="49" fillId="0" borderId="0" xfId="1" applyNumberFormat="1" applyFont="1" applyBorder="1" applyAlignment="1">
      <alignment horizontal="left" vertical="center"/>
    </xf>
    <xf numFmtId="0" fontId="49" fillId="0" borderId="0" xfId="3" applyNumberFormat="1" applyFont="1" applyFill="1" applyBorder="1" applyAlignment="1">
      <alignment horizontal="left" vertical="center"/>
    </xf>
    <xf numFmtId="0" fontId="49" fillId="0" borderId="0" xfId="3" applyNumberFormat="1" applyFont="1" applyBorder="1" applyAlignment="1">
      <alignment horizontal="left" vertical="center"/>
    </xf>
    <xf numFmtId="0" fontId="53" fillId="14" borderId="0" xfId="0" applyNumberFormat="1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49" fillId="0" borderId="0" xfId="0" applyNumberFormat="1" applyFont="1" applyBorder="1" applyAlignment="1">
      <alignment horizontal="left" vertical="center"/>
    </xf>
    <xf numFmtId="0" fontId="50" fillId="0" borderId="0" xfId="3" applyNumberFormat="1" applyFont="1" applyFill="1" applyBorder="1" applyAlignment="1">
      <alignment vertical="center"/>
    </xf>
    <xf numFmtId="0" fontId="50" fillId="0" borderId="0" xfId="3" applyNumberFormat="1" applyFont="1" applyFill="1" applyBorder="1" applyAlignment="1">
      <alignment horizontal="left" vertical="center"/>
    </xf>
    <xf numFmtId="0" fontId="54" fillId="0" borderId="0" xfId="0" applyFont="1" applyFill="1"/>
    <xf numFmtId="0" fontId="54" fillId="0" borderId="0" xfId="0" applyFont="1" applyFill="1" applyBorder="1"/>
    <xf numFmtId="0" fontId="55" fillId="0" borderId="0" xfId="0" applyFont="1" applyFill="1"/>
    <xf numFmtId="0" fontId="55" fillId="0" borderId="0" xfId="0" applyFont="1" applyFill="1" applyBorder="1"/>
    <xf numFmtId="0" fontId="50" fillId="0" borderId="0" xfId="3" applyNumberFormat="1" applyFont="1" applyBorder="1" applyAlignment="1">
      <alignment horizontal="left" vertical="center"/>
    </xf>
    <xf numFmtId="0" fontId="50" fillId="0" borderId="0" xfId="3" applyFont="1" applyAlignment="1">
      <alignment horizontal="left" vertical="center"/>
    </xf>
    <xf numFmtId="0" fontId="49" fillId="0" borderId="0" xfId="3" applyNumberFormat="1" applyFont="1" applyAlignment="1">
      <alignment horizontal="left" vertical="center"/>
    </xf>
    <xf numFmtId="0" fontId="50" fillId="0" borderId="0" xfId="3" applyNumberFormat="1" applyFont="1" applyAlignment="1">
      <alignment horizontal="left" vertical="center"/>
    </xf>
    <xf numFmtId="0" fontId="50" fillId="0" borderId="0" xfId="1" applyNumberFormat="1" applyFont="1" applyFill="1" applyBorder="1" applyAlignment="1">
      <alignment horizontal="left" vertical="center" indent="1"/>
    </xf>
    <xf numFmtId="0" fontId="50" fillId="0" borderId="0" xfId="1" applyNumberFormat="1" applyFont="1" applyFill="1" applyBorder="1" applyAlignment="1">
      <alignment horizontal="left" vertical="center" wrapText="1"/>
    </xf>
    <xf numFmtId="0" fontId="56" fillId="0" borderId="0" xfId="1" applyNumberFormat="1" applyFont="1" applyBorder="1" applyAlignment="1">
      <alignment horizontal="left"/>
    </xf>
    <xf numFmtId="0" fontId="57" fillId="0" borderId="0" xfId="1" applyNumberFormat="1" applyFont="1" applyBorder="1" applyAlignment="1">
      <alignment horizontal="left"/>
    </xf>
    <xf numFmtId="0" fontId="58" fillId="0" borderId="0" xfId="7" applyFont="1"/>
    <xf numFmtId="0" fontId="50" fillId="0" borderId="0" xfId="42" applyNumberFormat="1" applyFont="1" applyBorder="1" applyAlignment="1">
      <alignment horizontal="left"/>
    </xf>
    <xf numFmtId="0" fontId="54" fillId="0" borderId="0" xfId="0" applyFont="1"/>
    <xf numFmtId="0" fontId="55" fillId="0" borderId="0" xfId="0" applyFont="1"/>
    <xf numFmtId="0" fontId="49" fillId="0" borderId="0" xfId="0" applyNumberFormat="1" applyFont="1" applyFill="1"/>
    <xf numFmtId="0" fontId="49" fillId="0" borderId="0" xfId="0" applyNumberFormat="1" applyFont="1" applyFill="1" applyBorder="1"/>
    <xf numFmtId="0" fontId="38" fillId="0" borderId="0" xfId="0" applyFont="1" applyFill="1"/>
    <xf numFmtId="0" fontId="36" fillId="11" borderId="0" xfId="0" applyNumberFormat="1" applyFont="1" applyFill="1" applyBorder="1" applyAlignment="1">
      <alignment horizontal="center" vertical="center" wrapText="1" shrinkToFit="1"/>
    </xf>
    <xf numFmtId="0" fontId="30" fillId="6" borderId="0" xfId="0" applyNumberFormat="1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39" fillId="11" borderId="0" xfId="0" applyNumberFormat="1" applyFont="1" applyFill="1" applyBorder="1" applyAlignment="1">
      <alignment horizontal="center" wrapText="1" shrinkToFit="1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40" fillId="6" borderId="0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6" fillId="0" borderId="61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36" fillId="11" borderId="0" xfId="0" applyNumberFormat="1" applyFont="1" applyFill="1" applyBorder="1" applyAlignment="1">
      <alignment horizontal="center" wrapText="1" shrinkToFit="1"/>
    </xf>
    <xf numFmtId="0" fontId="39" fillId="0" borderId="0" xfId="0" applyNumberFormat="1" applyFont="1" applyFill="1" applyBorder="1" applyAlignment="1">
      <alignment horizontal="center" wrapText="1" shrinkToFit="1"/>
    </xf>
    <xf numFmtId="0" fontId="40" fillId="0" borderId="0" xfId="0" applyNumberFormat="1" applyFont="1" applyFill="1" applyBorder="1" applyAlignment="1">
      <alignment horizontal="center"/>
    </xf>
    <xf numFmtId="1" fontId="48" fillId="11" borderId="76" xfId="12" applyNumberFormat="1" applyFont="1" applyFill="1" applyBorder="1" applyAlignment="1">
      <alignment horizontal="center" vertical="center"/>
    </xf>
    <xf numFmtId="1" fontId="48" fillId="11" borderId="77" xfId="12" applyNumberFormat="1" applyFont="1" applyFill="1" applyBorder="1" applyAlignment="1">
      <alignment horizontal="center" vertical="center"/>
    </xf>
    <xf numFmtId="1" fontId="48" fillId="11" borderId="82" xfId="12" applyNumberFormat="1" applyFont="1" applyFill="1" applyBorder="1" applyAlignment="1">
      <alignment horizontal="center" vertical="center"/>
    </xf>
    <xf numFmtId="0" fontId="46" fillId="6" borderId="83" xfId="12" applyFont="1" applyFill="1" applyBorder="1" applyAlignment="1">
      <alignment horizontal="center" vertical="center"/>
    </xf>
    <xf numFmtId="0" fontId="46" fillId="6" borderId="77" xfId="12" applyFont="1" applyFill="1" applyBorder="1" applyAlignment="1">
      <alignment horizontal="center" vertical="center"/>
    </xf>
    <xf numFmtId="0" fontId="46" fillId="6" borderId="78" xfId="12" applyFont="1" applyFill="1" applyBorder="1" applyAlignment="1">
      <alignment horizontal="center" vertical="center"/>
    </xf>
    <xf numFmtId="1" fontId="29" fillId="0" borderId="80" xfId="12" applyNumberFormat="1" applyFont="1" applyFill="1" applyBorder="1" applyAlignment="1">
      <alignment horizontal="center" vertical="center" wrapText="1"/>
    </xf>
    <xf numFmtId="1" fontId="46" fillId="0" borderId="80" xfId="12" applyNumberFormat="1" applyFont="1" applyFill="1" applyBorder="1" applyAlignment="1">
      <alignment horizontal="center" vertical="center"/>
    </xf>
    <xf numFmtId="0" fontId="45" fillId="13" borderId="15" xfId="0" applyFont="1" applyFill="1" applyBorder="1" applyAlignment="1">
      <alignment horizontal="center" vertical="center"/>
    </xf>
    <xf numFmtId="0" fontId="45" fillId="13" borderId="17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3">
    <cellStyle name="Navadno" xfId="0" builtinId="0"/>
    <cellStyle name="Navadno 2" xfId="5"/>
    <cellStyle name="Navadno 2 2" xfId="20"/>
    <cellStyle name="Navadno 2 3" xfId="17"/>
    <cellStyle name="Navadno 2 4" xfId="9"/>
    <cellStyle name="Navadno 3" xfId="6"/>
    <cellStyle name="Navadno 3 2" xfId="21"/>
    <cellStyle name="Navadno 3 3" xfId="18"/>
    <cellStyle name="Navadno 3 3 2" xfId="31"/>
    <cellStyle name="Navadno 3 3 3" xfId="30"/>
    <cellStyle name="Navadno 3 4" xfId="10"/>
    <cellStyle name="Navadno 4" xfId="7"/>
    <cellStyle name="Navadno 5" xfId="19"/>
    <cellStyle name="Navadno 5 2" xfId="23"/>
    <cellStyle name="Navadno 5 2 2" xfId="26"/>
    <cellStyle name="Navadno 5 2 3" xfId="28"/>
    <cellStyle name="Navadno 5 2 4" xfId="39"/>
    <cellStyle name="Navadno 6" xfId="16"/>
    <cellStyle name="Navadno 7" xfId="22"/>
    <cellStyle name="Navadno 7 2" xfId="27"/>
    <cellStyle name="Navadno 8" xfId="24"/>
    <cellStyle name="Navadno 8 2" xfId="40"/>
    <cellStyle name="Navadno 9" xfId="8"/>
    <cellStyle name="Navadno_BPI_kazalniki_2003_2007_v1" xfId="1"/>
    <cellStyle name="Navadno_BPI_zaposleni_2005_v1" xfId="2"/>
    <cellStyle name="Navadno_BPI_zaposleni_vt_2005_v1 2" xfId="42"/>
    <cellStyle name="Navadno_SP_prazna_spremni_list_v1" xfId="3"/>
    <cellStyle name="Normal 2" xfId="11"/>
    <cellStyle name="Normal 2 2" xfId="15"/>
    <cellStyle name="Normal 2 3" xfId="32"/>
    <cellStyle name="Normal 3" xfId="12"/>
    <cellStyle name="Normal 3 2" xfId="33"/>
    <cellStyle name="Normal 3 2 2" xfId="34"/>
    <cellStyle name="Normal 4" xfId="35"/>
    <cellStyle name="Normal 4 2" xfId="36"/>
    <cellStyle name="Normal 4 2 2" xfId="37"/>
    <cellStyle name="Normal 5" xfId="38"/>
    <cellStyle name="Normal_preb_97" xfId="4"/>
    <cellStyle name="Normal_Sheet1" xfId="29"/>
    <cellStyle name="Odstotek 2" xfId="13"/>
    <cellStyle name="Valuta" xfId="41" builtinId="4"/>
    <cellStyle name="Valuta [0] 2" xfId="14"/>
    <cellStyle name="Vejica 2" xfId="2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13758</xdr:rowOff>
    </xdr:from>
    <xdr:to>
      <xdr:col>1</xdr:col>
      <xdr:colOff>1495425</xdr:colOff>
      <xdr:row>1</xdr:row>
      <xdr:rowOff>248137</xdr:rowOff>
    </xdr:to>
    <xdr:pic>
      <xdr:nvPicPr>
        <xdr:cNvPr id="2" name="Slika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74" t="20713" r="7108" b="10843"/>
        <a:stretch/>
      </xdr:blipFill>
      <xdr:spPr>
        <a:xfrm>
          <a:off x="0" y="13758"/>
          <a:ext cx="3125258" cy="8482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Z189"/>
  <sheetViews>
    <sheetView showGridLines="0" tabSelected="1" zoomScale="90" zoomScaleNormal="90" workbookViewId="0"/>
  </sheetViews>
  <sheetFormatPr defaultColWidth="10.5703125" defaultRowHeight="12.75" x14ac:dyDescent="0.2"/>
  <cols>
    <col min="1" max="1" width="24.42578125" style="840" customWidth="1"/>
    <col min="2" max="2" width="167.42578125" style="839" customWidth="1"/>
    <col min="3" max="16384" width="10.5703125" style="839"/>
  </cols>
  <sheetData>
    <row r="1" spans="1:14" s="824" customFormat="1" ht="48" customHeight="1" x14ac:dyDescent="0.2">
      <c r="A1" s="841"/>
      <c r="B1" s="842"/>
    </row>
    <row r="2" spans="1:14" s="824" customFormat="1" ht="35.25" customHeight="1" x14ac:dyDescent="0.2">
      <c r="A2" s="841"/>
      <c r="B2" s="843"/>
    </row>
    <row r="3" spans="1:14" s="825" customFormat="1" x14ac:dyDescent="0.2">
      <c r="A3" s="844" t="s">
        <v>686</v>
      </c>
      <c r="B3" s="845"/>
    </row>
    <row r="4" spans="1:14" s="827" customFormat="1" x14ac:dyDescent="0.2">
      <c r="A4" s="846" t="s">
        <v>687</v>
      </c>
      <c r="B4" s="845"/>
      <c r="C4" s="826"/>
      <c r="D4" s="826"/>
      <c r="E4" s="826"/>
      <c r="F4" s="826"/>
      <c r="G4" s="826"/>
      <c r="H4" s="826"/>
      <c r="I4" s="826"/>
      <c r="J4" s="826"/>
      <c r="K4" s="826"/>
      <c r="L4" s="826"/>
      <c r="M4" s="826"/>
      <c r="N4" s="826"/>
    </row>
    <row r="5" spans="1:14" s="827" customFormat="1" ht="6.75" customHeight="1" x14ac:dyDescent="0.2">
      <c r="A5" s="845"/>
      <c r="B5" s="845"/>
      <c r="C5" s="826"/>
      <c r="D5" s="826"/>
      <c r="E5" s="826"/>
      <c r="F5" s="826"/>
      <c r="G5" s="826"/>
      <c r="H5" s="826"/>
      <c r="I5" s="826"/>
      <c r="J5" s="826"/>
      <c r="K5" s="826"/>
      <c r="L5" s="826"/>
      <c r="M5" s="826"/>
      <c r="N5" s="826"/>
    </row>
    <row r="6" spans="1:14" s="827" customFormat="1" ht="18.75" customHeight="1" x14ac:dyDescent="0.2">
      <c r="A6" s="828" t="s">
        <v>0</v>
      </c>
      <c r="B6" s="828" t="s">
        <v>1</v>
      </c>
      <c r="C6" s="826"/>
      <c r="D6" s="826"/>
      <c r="E6" s="826"/>
      <c r="F6" s="826"/>
      <c r="G6" s="826"/>
      <c r="H6" s="826"/>
      <c r="I6" s="826"/>
      <c r="J6" s="826"/>
      <c r="K6" s="826"/>
      <c r="L6" s="826"/>
      <c r="M6" s="826"/>
      <c r="N6" s="826"/>
    </row>
    <row r="7" spans="1:14" s="827" customFormat="1" ht="15" customHeight="1" x14ac:dyDescent="0.2">
      <c r="A7" s="676" t="s">
        <v>688</v>
      </c>
      <c r="B7" s="680" t="str">
        <f>'SR POMURSKA'!A1</f>
        <v>Tabela 1. Število zaposlenih v "VZD 510 - patronažna dejavnost"  po izobrazbi, občini in upravni enoti, preračunano na število prebivalcev, POMURSKA SR,  14. januar 2015</v>
      </c>
      <c r="C7" s="826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</row>
    <row r="8" spans="1:14" s="827" customFormat="1" ht="15" customHeight="1" x14ac:dyDescent="0.2">
      <c r="A8" s="681"/>
      <c r="B8" s="682" t="str">
        <f>'SR POMURSKA'!A37</f>
        <v>Tabela 1.1. Število potrebnih zaposlitev  in manjkajoče število  zaposlenih v patronažni dejavnosti  POMURSKE SR, po poklicni skupini  in po upravni enoti, 14. januar 2015</v>
      </c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</row>
    <row r="9" spans="1:14" s="827" customFormat="1" ht="15" customHeight="1" thickBot="1" x14ac:dyDescent="0.25">
      <c r="A9" s="683"/>
      <c r="B9" s="684" t="str">
        <f>'SR POMURSKA'!A52</f>
        <v xml:space="preserve">Tabela 1.2.  Zaposleni v patronažni dejavnosti  POMURSKE SR  po poklicni skupini in upravni enoti, 14.  januar 2015 </v>
      </c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</row>
    <row r="10" spans="1:14" s="827" customFormat="1" ht="15" customHeight="1" thickTop="1" x14ac:dyDescent="0.2">
      <c r="A10" s="679" t="s">
        <v>602</v>
      </c>
      <c r="B10" s="674" t="str">
        <f>'SR PODRAVSKA'!A1</f>
        <v>Tabela 2.   Število zaposlenih v "VZD 510 - patronažna dejavnost" po izobrazbi, občini in upravni enoti, preračunano na število prebivalcev, PODRAVSKA SR, 14. januar 2015</v>
      </c>
      <c r="C10" s="826"/>
      <c r="D10" s="826"/>
      <c r="E10" s="826"/>
      <c r="F10" s="826"/>
      <c r="G10" s="826"/>
      <c r="H10" s="826"/>
      <c r="I10" s="826"/>
      <c r="J10" s="826"/>
      <c r="K10" s="826"/>
      <c r="L10" s="826"/>
      <c r="M10" s="826"/>
      <c r="N10" s="826"/>
    </row>
    <row r="11" spans="1:14" s="827" customFormat="1" ht="15" customHeight="1" x14ac:dyDescent="0.2">
      <c r="A11" s="679"/>
      <c r="B11" s="674" t="str">
        <f>'SR PODRAVSKA'!A52</f>
        <v>Tabela 2.1. Število potrebnih zaposlitev  in manjkajoče število  zaposlenih v patronažni dejavnosti PODRAVSKE SR, po poklicni skupini  in po upravni enoti, 14. januar 2015</v>
      </c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N11" s="826"/>
    </row>
    <row r="12" spans="1:14" s="827" customFormat="1" ht="15" customHeight="1" thickBot="1" x14ac:dyDescent="0.25">
      <c r="A12" s="685"/>
      <c r="B12" s="675" t="str">
        <f>'SR PODRAVSKA'!A70</f>
        <v xml:space="preserve">Tabela 2.2.  Zaposleni v patronažni dejavnosti PODRAVSKE SR   po poklicni skupini in upravni enoti, 14.  januar 2015 </v>
      </c>
      <c r="C12" s="826"/>
      <c r="D12" s="826"/>
      <c r="E12" s="826"/>
      <c r="F12" s="826"/>
      <c r="G12" s="826"/>
      <c r="H12" s="826"/>
      <c r="I12" s="826"/>
      <c r="J12" s="826"/>
      <c r="K12" s="826"/>
      <c r="L12" s="826"/>
      <c r="M12" s="826"/>
      <c r="N12" s="826"/>
    </row>
    <row r="13" spans="1:14" s="827" customFormat="1" ht="15" customHeight="1" thickTop="1" x14ac:dyDescent="0.2">
      <c r="A13" s="679" t="s">
        <v>689</v>
      </c>
      <c r="B13" s="674" t="str">
        <f>'SR KOROŠKA'!A1</f>
        <v>Tabela 3. Število zaposlenih v "VZD510 - patronažna dejavnost" po izobrazbi, občini in upravni enoti, preračunano na število prebivalcev,  KOROŠKA SR,  14.januar 2015</v>
      </c>
      <c r="C13" s="826"/>
      <c r="D13" s="826"/>
      <c r="E13" s="826"/>
      <c r="F13" s="826"/>
      <c r="G13" s="826"/>
      <c r="H13" s="826"/>
      <c r="I13" s="826"/>
      <c r="J13" s="826"/>
      <c r="K13" s="826"/>
      <c r="L13" s="826"/>
      <c r="M13" s="826"/>
      <c r="N13" s="826"/>
    </row>
    <row r="14" spans="1:14" s="830" customFormat="1" ht="15" customHeight="1" x14ac:dyDescent="0.2">
      <c r="A14" s="676"/>
      <c r="B14" s="677" t="str">
        <f>'SR KOROŠKA'!A23</f>
        <v>Tabela 3.1. Število potrebnih zaposlitev  in manjkajoče število  zaposlenih v patronažni dejavnosti KOROŠKE SR, po poklicni skupini  in po upravni enoti, 14. januar 2015</v>
      </c>
      <c r="C14" s="829"/>
      <c r="D14" s="829"/>
      <c r="E14" s="829"/>
      <c r="F14" s="829"/>
      <c r="G14" s="829"/>
      <c r="H14" s="829"/>
      <c r="I14" s="829"/>
      <c r="J14" s="829"/>
      <c r="K14" s="829"/>
      <c r="L14" s="829"/>
      <c r="M14" s="829"/>
      <c r="N14" s="829"/>
    </row>
    <row r="15" spans="1:14" s="830" customFormat="1" ht="15" customHeight="1" thickBot="1" x14ac:dyDescent="0.25">
      <c r="A15" s="686"/>
      <c r="B15" s="678" t="str">
        <f>'SR KOROŠKA'!A36</f>
        <v xml:space="preserve">Tabela 3.2.  Zaposleni v patronažni dejavnosti KOROŠKE SR,   po poklicni skupini in upravni enoti, 14.  januar 2015 </v>
      </c>
      <c r="C15" s="829"/>
      <c r="D15" s="829"/>
      <c r="E15" s="829"/>
      <c r="F15" s="829"/>
      <c r="G15" s="829"/>
      <c r="H15" s="829"/>
      <c r="I15" s="829"/>
      <c r="J15" s="829"/>
      <c r="K15" s="829"/>
      <c r="L15" s="829"/>
      <c r="M15" s="829"/>
      <c r="N15" s="829"/>
    </row>
    <row r="16" spans="1:14" s="827" customFormat="1" ht="15" customHeight="1" thickTop="1" x14ac:dyDescent="0.2">
      <c r="A16" s="679" t="s">
        <v>561</v>
      </c>
      <c r="B16" s="674" t="str">
        <f>'SR SAVINJSKA'!A1</f>
        <v>Tabela 4. Število zaposlenih v"VZD 510 - patronažna dejavnost" po izobrazbi, občini in upravni enoti ter preračunano na število prebivalcev, SAVINJSKA SR,14. januar 2015</v>
      </c>
      <c r="C16" s="826"/>
      <c r="D16" s="826"/>
      <c r="E16" s="826"/>
      <c r="F16" s="826"/>
      <c r="G16" s="826"/>
      <c r="H16" s="826"/>
      <c r="I16" s="826"/>
      <c r="J16" s="826"/>
      <c r="K16" s="826"/>
      <c r="L16" s="826"/>
      <c r="M16" s="826"/>
      <c r="N16" s="826"/>
    </row>
    <row r="17" spans="1:14" s="827" customFormat="1" ht="15" customHeight="1" x14ac:dyDescent="0.2">
      <c r="A17" s="679"/>
      <c r="B17" s="674" t="str">
        <f>'SR SAVINJSKA'!A42</f>
        <v>Tabela 4.1. Število potrebnih zaposlitev  in manjkajoče število  zaposlenih v patronažni dejavnosti SAVINJSKI SR, po poklicni skupini  in po upravni enoti, 14. januar 2015</v>
      </c>
      <c r="C17" s="826"/>
      <c r="D17" s="826"/>
      <c r="E17" s="826"/>
      <c r="F17" s="826"/>
      <c r="G17" s="826"/>
      <c r="H17" s="826"/>
      <c r="I17" s="826"/>
      <c r="J17" s="826"/>
      <c r="K17" s="826"/>
      <c r="L17" s="826"/>
      <c r="M17" s="826"/>
      <c r="N17" s="826"/>
    </row>
    <row r="18" spans="1:14" s="827" customFormat="1" ht="15" customHeight="1" thickBot="1" x14ac:dyDescent="0.25">
      <c r="A18" s="685"/>
      <c r="B18" s="675" t="str">
        <f>'SR SAVINJSKA'!A59</f>
        <v xml:space="preserve">Tabela 4.2.  Zaposleni v patronažni dejavnosti SAVINJSKI SR,   po poklicni skupini in upravni enoti, 14.  januar 2015 </v>
      </c>
      <c r="C18" s="826"/>
      <c r="D18" s="826"/>
      <c r="E18" s="826"/>
      <c r="F18" s="826"/>
      <c r="G18" s="826"/>
      <c r="H18" s="826"/>
      <c r="I18" s="826"/>
      <c r="J18" s="826"/>
      <c r="K18" s="826"/>
      <c r="L18" s="826"/>
      <c r="M18" s="826"/>
      <c r="N18" s="826"/>
    </row>
    <row r="19" spans="1:14" s="827" customFormat="1" ht="15" customHeight="1" thickTop="1" x14ac:dyDescent="0.2">
      <c r="A19" s="679" t="s">
        <v>690</v>
      </c>
      <c r="B19" s="674" t="str">
        <f>'SR ZASAVSKA'!A1</f>
        <v>Tabela 5. Število zaposlenih v"VZD 510 - patronažna dejavnost" po izobrazbi, občini in upravni enoti, preračunano na število prebivalcev,  ZASAVSKA SR, 14. januar 2015</v>
      </c>
      <c r="C19" s="826"/>
      <c r="D19" s="826"/>
      <c r="E19" s="826"/>
      <c r="F19" s="826"/>
      <c r="G19" s="826"/>
      <c r="H19" s="826"/>
      <c r="I19" s="826"/>
      <c r="J19" s="826"/>
      <c r="K19" s="826"/>
      <c r="L19" s="826"/>
      <c r="M19" s="826"/>
      <c r="N19" s="826"/>
    </row>
    <row r="20" spans="1:14" s="827" customFormat="1" ht="15" customHeight="1" x14ac:dyDescent="0.2">
      <c r="A20" s="679"/>
      <c r="B20" s="674" t="str">
        <f>'SR ZASAVSKA'!A15</f>
        <v>Tabela 5.1. Število potrebnih zaposlitev  in manjkajoče število  zaposlenih v patronažni dejavnosti  ZASAVSKE SR, po poklicni skupini  in po upravni enoti, 14. januar 2015</v>
      </c>
      <c r="C20" s="826"/>
      <c r="D20" s="826"/>
      <c r="E20" s="826"/>
      <c r="F20" s="826"/>
      <c r="G20" s="826"/>
      <c r="H20" s="826"/>
      <c r="I20" s="826"/>
      <c r="J20" s="826"/>
      <c r="K20" s="826"/>
      <c r="L20" s="826"/>
      <c r="M20" s="826"/>
      <c r="N20" s="826"/>
    </row>
    <row r="21" spans="1:14" s="827" customFormat="1" ht="15" customHeight="1" thickBot="1" x14ac:dyDescent="0.25">
      <c r="A21" s="685"/>
      <c r="B21" s="675" t="str">
        <f>'SR ZASAVSKA'!A29</f>
        <v xml:space="preserve">Tabela 5.2.  Zaposleni v patronažni dejavnosti ZASAVSKE SR,   po poklicni skupini in upravni enoti, 14.  januar 2015 </v>
      </c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</row>
    <row r="22" spans="1:14" s="827" customFormat="1" ht="15" customHeight="1" thickTop="1" x14ac:dyDescent="0.2">
      <c r="A22" s="687" t="s">
        <v>570</v>
      </c>
      <c r="B22" s="688" t="str">
        <f>'SR POSAVSKA'!A1</f>
        <v>Tabela 6. Število zaposlenih v"VZD 510 - patronažna dejavnost" po izobrazbi, občini in upravni enoti,  preračunano na število prebivalcev,  POSAVKA SR,14. januar  2015</v>
      </c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</row>
    <row r="23" spans="1:14" s="827" customFormat="1" ht="15" customHeight="1" x14ac:dyDescent="0.2">
      <c r="A23" s="679"/>
      <c r="B23" s="674" t="str">
        <f>'SR POSAVSKA'!A19</f>
        <v>Tabela 6.1. Število potrebnih zaposlitev  in manjkajoče število  zaposlenih v patronažni dejavnosti POSAVSKE SR, po poklicni skupini  in po upravni enoti, 14. januar 2015</v>
      </c>
      <c r="C23" s="826"/>
      <c r="D23" s="826"/>
      <c r="E23" s="826"/>
      <c r="F23" s="826"/>
      <c r="G23" s="826"/>
      <c r="H23" s="826"/>
      <c r="I23" s="826"/>
      <c r="J23" s="826"/>
      <c r="K23" s="826"/>
      <c r="L23" s="826"/>
      <c r="M23" s="826"/>
      <c r="N23" s="826"/>
    </row>
    <row r="24" spans="1:14" s="827" customFormat="1" ht="15" customHeight="1" thickBot="1" x14ac:dyDescent="0.25">
      <c r="A24" s="685"/>
      <c r="B24" s="675" t="str">
        <f>'SR POSAVSKA'!A34</f>
        <v xml:space="preserve">Tabela 6.2.  Zaposleni v patronažni dejavnosti POSAVSKE SR,   po poklicni skupini in upravni enoti, 14.  januar 2015 </v>
      </c>
      <c r="C24" s="826"/>
      <c r="D24" s="826"/>
      <c r="E24" s="826"/>
      <c r="F24" s="826"/>
      <c r="G24" s="826"/>
      <c r="H24" s="826"/>
      <c r="I24" s="826"/>
      <c r="J24" s="826"/>
      <c r="K24" s="826"/>
      <c r="L24" s="826"/>
      <c r="M24" s="826"/>
      <c r="N24" s="826"/>
    </row>
    <row r="25" spans="1:14" s="827" customFormat="1" ht="15" customHeight="1" thickTop="1" x14ac:dyDescent="0.2">
      <c r="A25" s="687" t="s">
        <v>691</v>
      </c>
      <c r="B25" s="688" t="str">
        <f>'SR JUGOVZHODNA SLOVENIJA'!A1</f>
        <v>Tabela 7. Število zaposlenih v "VZD510" patronažna dejavnost  po izobrazbi, občini in upravni enoti,  preračunano na število prebivalcev, SR JUGOVZHODNA SLOVENIJA  14. januar 2015</v>
      </c>
      <c r="C25" s="826"/>
      <c r="D25" s="826"/>
      <c r="E25" s="826"/>
      <c r="F25" s="826"/>
      <c r="G25" s="826"/>
      <c r="H25" s="826"/>
      <c r="I25" s="826"/>
      <c r="J25" s="826"/>
      <c r="K25" s="826"/>
      <c r="L25" s="826"/>
      <c r="M25" s="826"/>
      <c r="N25" s="826"/>
    </row>
    <row r="26" spans="1:14" s="827" customFormat="1" ht="15" customHeight="1" x14ac:dyDescent="0.2">
      <c r="A26" s="679"/>
      <c r="B26" s="674" t="str">
        <f>'SR JUGOVZHODNA SLOVENIJA'!A33</f>
        <v>Tabela 7.1. Število potrebnih zaposlitev  in manjkajoče število  zaposlenih v patronažni dejavnosti SR JUGOVZHODNE SLOVENIJE, po poklicni skupini  in po upravni enoti, 14. januar 2015</v>
      </c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</row>
    <row r="27" spans="1:14" s="827" customFormat="1" ht="15" customHeight="1" thickBot="1" x14ac:dyDescent="0.25">
      <c r="A27" s="685"/>
      <c r="B27" s="675" t="str">
        <f>'SR JUGOVZHODNA SLOVENIJA'!A49</f>
        <v xml:space="preserve">Tabela 7.2.  Zaposleni v patronažni dejavnosti SR JUGOVZHODNE SLOVENIJE,   po poklicni skupini in upravni enoti, 14.  januar 2015 </v>
      </c>
      <c r="C27" s="826"/>
      <c r="D27" s="826"/>
      <c r="E27" s="826"/>
      <c r="F27" s="826"/>
      <c r="G27" s="826"/>
      <c r="H27" s="826"/>
      <c r="I27" s="826"/>
      <c r="J27" s="826"/>
      <c r="K27" s="826"/>
      <c r="L27" s="826"/>
      <c r="M27" s="826"/>
      <c r="N27" s="826"/>
    </row>
    <row r="28" spans="1:14" s="827" customFormat="1" ht="15" customHeight="1" thickTop="1" x14ac:dyDescent="0.2">
      <c r="A28" s="687" t="s">
        <v>566</v>
      </c>
      <c r="B28" s="688" t="str">
        <f>'SR OSREDNJESLOVENSKA'!A1</f>
        <v>Tabela 8. Število zaposlenih v "VZD 510 - patronažna dejavnost" po izobrazbi, občini in upravni enoti, preračunano na število prebivalcev, OSREDNJESLOVENSKA SR, 14. januar 2015</v>
      </c>
      <c r="C28" s="826"/>
      <c r="D28" s="826"/>
      <c r="E28" s="826"/>
      <c r="F28" s="826"/>
      <c r="G28" s="826"/>
      <c r="H28" s="826"/>
      <c r="I28" s="826"/>
      <c r="J28" s="826"/>
      <c r="K28" s="826"/>
      <c r="L28" s="826"/>
      <c r="M28" s="826"/>
      <c r="N28" s="826"/>
    </row>
    <row r="29" spans="1:14" s="827" customFormat="1" ht="15" customHeight="1" x14ac:dyDescent="0.2">
      <c r="A29" s="679"/>
      <c r="B29" s="674" t="str">
        <f>'SR OSREDNJESLOVENSKA'!A38</f>
        <v>Tabela 8.1. Število potrebnih zaposlitev  in manjkajoče število  zaposlenih v patronažni dejavnosti OSREDNJESLOVENSKE SR, po poklicni skupini  in po upravni enoti, 14. januar 2015</v>
      </c>
      <c r="C29" s="826"/>
      <c r="D29" s="826"/>
      <c r="E29" s="826"/>
      <c r="F29" s="826"/>
      <c r="G29" s="826"/>
      <c r="H29" s="826"/>
      <c r="I29" s="826"/>
      <c r="J29" s="826"/>
      <c r="K29" s="826"/>
      <c r="L29" s="826"/>
      <c r="M29" s="826"/>
      <c r="N29" s="826"/>
    </row>
    <row r="30" spans="1:14" s="827" customFormat="1" ht="15" customHeight="1" thickBot="1" x14ac:dyDescent="0.25">
      <c r="A30" s="685"/>
      <c r="B30" s="675" t="str">
        <f>'SR OSREDNJESLOVENSKA'!A59</f>
        <v xml:space="preserve">Tabela 8.2.  Zaposleni v patronažni dejavnosti OSREDNJESLOVENSKE SR,   po poklicni skupini in upravni enoti, 14.  januar 2015 </v>
      </c>
      <c r="C30" s="826"/>
      <c r="D30" s="826"/>
      <c r="E30" s="826"/>
      <c r="F30" s="826"/>
      <c r="G30" s="826"/>
      <c r="H30" s="826"/>
      <c r="I30" s="826"/>
      <c r="J30" s="826"/>
      <c r="K30" s="826"/>
      <c r="L30" s="826"/>
      <c r="M30" s="826"/>
      <c r="N30" s="826"/>
    </row>
    <row r="31" spans="1:14" s="827" customFormat="1" ht="15" customHeight="1" thickTop="1" x14ac:dyDescent="0.2">
      <c r="A31" s="687" t="s">
        <v>513</v>
      </c>
      <c r="B31" s="688" t="str">
        <f>'SR GORENJSKA '!A1</f>
        <v>Tabela 9. Število zaposlenih v"VZD 510 - patronažna dejavnost"  po izobrazbi, občini in upravni enoti, preračunano na število prebivalcev,  GORENJSKA SR, 14. januar 2015</v>
      </c>
      <c r="C31" s="826"/>
      <c r="D31" s="826"/>
      <c r="E31" s="826"/>
      <c r="F31" s="826"/>
      <c r="G31" s="826"/>
      <c r="H31" s="826"/>
      <c r="I31" s="826"/>
      <c r="J31" s="826"/>
      <c r="K31" s="826"/>
      <c r="L31" s="826"/>
      <c r="M31" s="826"/>
      <c r="N31" s="826"/>
    </row>
    <row r="32" spans="1:14" s="827" customFormat="1" ht="15" customHeight="1" x14ac:dyDescent="0.2">
      <c r="A32" s="679"/>
      <c r="B32" s="674" t="str">
        <f>'SR GORENJSKA '!A29</f>
        <v>Tabela 9.1. Število potrebnih zaposlitev  in manjkajoče število  zaposlenih v patronažni dejavnosti SR GORENJSKE, po poklicni skupini  in po upravni enoti, 14. januar 2015</v>
      </c>
      <c r="C32" s="826"/>
      <c r="D32" s="826"/>
      <c r="E32" s="826"/>
      <c r="F32" s="826"/>
      <c r="G32" s="826"/>
      <c r="H32" s="826"/>
      <c r="I32" s="826"/>
      <c r="J32" s="826"/>
      <c r="K32" s="826"/>
      <c r="L32" s="826"/>
      <c r="M32" s="826"/>
      <c r="N32" s="826"/>
    </row>
    <row r="33" spans="1:14" s="827" customFormat="1" ht="15" customHeight="1" thickBot="1" x14ac:dyDescent="0.25">
      <c r="A33" s="685"/>
      <c r="B33" s="675" t="str">
        <f>'SR GORENJSKA '!A43</f>
        <v xml:space="preserve">Tabela  9.2.  Zaposleni v patronažni dejavnosti SR GORENJSKE  po poklicni skupini in upravni enoti, 14.  januar 2015 </v>
      </c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6"/>
    </row>
    <row r="34" spans="1:14" s="827" customFormat="1" ht="15" customHeight="1" thickTop="1" x14ac:dyDescent="0.2">
      <c r="A34" s="687" t="s">
        <v>571</v>
      </c>
      <c r="B34" s="688" t="str">
        <f>'SR PRIMORSKO - NOTRANJSKA'!A1</f>
        <v>Tabela 10. Število zaposlenih v "VZD510 - patronažna dejavnost" po izobrazbi, občini in upravni enoti,preračunano na število prebivalcev,  PRIMORSKO-NOTRANJSKA SR, 14. januar 2015</v>
      </c>
      <c r="C34" s="826"/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N34" s="826"/>
    </row>
    <row r="35" spans="1:14" s="827" customFormat="1" ht="15" customHeight="1" x14ac:dyDescent="0.2">
      <c r="A35" s="679"/>
      <c r="B35" s="674" t="str">
        <f>'SR PRIMORSKO - NOTRANJSKA'!A18</f>
        <v>Tabela 10.1. Število potrebnih zaposlitev  in manjkajoče število  zaposlenih v patronažni dejavnosti PRIMORSKO-NOTRANJSKE SR, po poklicni skupini  in po upravni enoti, 14. januar 2015</v>
      </c>
      <c r="C35" s="826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N35" s="826"/>
    </row>
    <row r="36" spans="1:14" s="827" customFormat="1" ht="15" customHeight="1" thickBot="1" x14ac:dyDescent="0.25">
      <c r="A36" s="685"/>
      <c r="B36" s="675" t="str">
        <f>'SR PRIMORSKO - NOTRANJSKA'!A32</f>
        <v>Tabela 10.2. Zaposleni v patronažni dejavnosti PRIMORSKO-NOTRANJSKE SR, po poklicni skupini  in po upravni enoti, 14. januar 2015</v>
      </c>
      <c r="C36" s="826"/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N36" s="826"/>
    </row>
    <row r="37" spans="1:14" s="827" customFormat="1" ht="15" customHeight="1" thickTop="1" x14ac:dyDescent="0.2">
      <c r="A37" s="687" t="s">
        <v>658</v>
      </c>
      <c r="B37" s="688" t="str">
        <f>'SR GORIŠKA'!A1</f>
        <v>Tabela 11. Število zaposlenih v"VZD 510- patronažna dejavnost" po izobrazbi, občini in upravni enoti preračunano na število prebivalcev, GORIŠKA SR, 14. januar 2015</v>
      </c>
      <c r="C37" s="826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N37" s="826"/>
    </row>
    <row r="38" spans="1:14" s="827" customFormat="1" ht="15" customHeight="1" x14ac:dyDescent="0.2">
      <c r="A38" s="679"/>
      <c r="B38" s="674" t="str">
        <f>'SR GORIŠKA'!A25</f>
        <v>Tabela 11.1. Število potrebnih zaposlitev  in manjkajoče število  zaposlenih v patronažni dejavnosti GORIŠKE SR, po poklicni skupini  in po upravni enoti, 14. januar 2015</v>
      </c>
      <c r="C38" s="826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N38" s="826"/>
    </row>
    <row r="39" spans="1:14" s="827" customFormat="1" ht="15" customHeight="1" thickBot="1" x14ac:dyDescent="0.25">
      <c r="A39" s="685"/>
      <c r="B39" s="675" t="str">
        <f>'SR GORIŠKA'!A42</f>
        <v>Tabela 11.2. Zaposleni v patronažni dejavnosti GORIŠKE SR, po poklicni skupini  in po upravni enoti, 14. januar 2015</v>
      </c>
      <c r="C39" s="826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</row>
    <row r="40" spans="1:14" s="827" customFormat="1" ht="15" customHeight="1" thickTop="1" x14ac:dyDescent="0.2">
      <c r="A40" s="687" t="s">
        <v>692</v>
      </c>
      <c r="B40" s="688" t="str">
        <f>'SR OBALNO - KRAŠKA'!A1</f>
        <v>Tabela12. Število zaposlenih v"VZD 510 - patronažna dejavnost" po izobrazbi, občini in upravni enoti, preračunano na število prebivalcev, OBALNO - KRAŠKA SR, 14. januar 2015</v>
      </c>
      <c r="C40" s="826"/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N40" s="826"/>
    </row>
    <row r="41" spans="1:14" s="827" customFormat="1" ht="15" customHeight="1" x14ac:dyDescent="0.2">
      <c r="A41" s="679"/>
      <c r="B41" s="674" t="str">
        <f>'SR OBALNO - KRAŠKA'!A20</f>
        <v>Tabela 12.1. Število potrebnih zaposlitev  in manjkajoče število  zaposlenih v patronažni dejavnosti OBALNO-KRAŠKE SR, po poklicni skupini  in po upravni enoti, 14. januar 2015</v>
      </c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N41" s="826"/>
    </row>
    <row r="42" spans="1:14" s="831" customFormat="1" ht="15" customHeight="1" thickBot="1" x14ac:dyDescent="0.25">
      <c r="A42" s="689"/>
      <c r="B42" s="675" t="str">
        <f>'SR OBALNO - KRAŠKA'!A33</f>
        <v>Tabela 12.2. Zaposleni v patronažni dejavnosti OBALNO-KRAŠKE SR, po poklicni skupini  in po upravni enoti, 14. januar 2015</v>
      </c>
    </row>
    <row r="43" spans="1:14" s="831" customFormat="1" ht="15" customHeight="1" thickTop="1" x14ac:dyDescent="0.2">
      <c r="A43" s="758" t="s">
        <v>693</v>
      </c>
      <c r="B43" s="674" t="str">
        <f>'SLO UE SR 2015'!A1</f>
        <v xml:space="preserve">Tabela 13. Število zaposlenih v"VZD 510 - patronažna dejavnost",  število prebivalcev na zaposlenega, število potrebnih zaposlitev, število manjkajočih zaposlitev glede na strokovni normativ, </v>
      </c>
    </row>
    <row r="44" spans="1:14" s="831" customFormat="1" ht="15" customHeight="1" x14ac:dyDescent="0.2">
      <c r="A44" s="758"/>
      <c r="B44" s="674" t="str">
        <f>'SLO UE SR 2015'!A2</f>
        <v xml:space="preserve">                    po  izobrazbi, upravni enoti in statistični regiji ter razmerje med DMS in ZT,  SLOVENIJA,  14. januar 2015</v>
      </c>
    </row>
    <row r="45" spans="1:14" s="831" customFormat="1" ht="15" customHeight="1" thickBot="1" x14ac:dyDescent="0.25">
      <c r="A45" s="689"/>
      <c r="B45" s="675" t="str">
        <f>'SLO UE SR 2015'!A88</f>
        <v>Tabela 13.1. Zaposleni v patronažni dejavnosti SLOVENIJE,  po poklicni skupini, združevanje poklicnih skupin po izobrazbi in razmerje med DMS in ZT, 14. januar 2015</v>
      </c>
    </row>
    <row r="46" spans="1:14" s="831" customFormat="1" ht="15" customHeight="1" thickTop="1" x14ac:dyDescent="0.2">
      <c r="A46" s="758" t="s">
        <v>705</v>
      </c>
      <c r="B46" s="674" t="str">
        <f>'SLO UE ZR 2015'!A1</f>
        <v xml:space="preserve">Tabela 14. Število zaposlenih v"VZD 510 - patronažna dejavnost" iz ur,  po izobrazbi, upravni enoti in zdravstveni regiji, preračunano na število prebivalcev </v>
      </c>
    </row>
    <row r="47" spans="1:14" s="831" customFormat="1" ht="15" customHeight="1" x14ac:dyDescent="0.2">
      <c r="A47" s="758"/>
      <c r="B47" s="674" t="str">
        <f>'SLO UE ZR 2015'!A2</f>
        <v xml:space="preserve">                  in število zasposlenih po  ZR,  zapis  1 zaposlitev,  SLOVENIJA, 14. januar 2015</v>
      </c>
    </row>
    <row r="48" spans="1:14" s="831" customFormat="1" ht="15" customHeight="1" thickBot="1" x14ac:dyDescent="0.25">
      <c r="A48" s="689"/>
      <c r="B48" s="675"/>
    </row>
    <row r="49" spans="1:26" s="827" customFormat="1" ht="15" customHeight="1" thickTop="1" x14ac:dyDescent="0.2">
      <c r="A49" s="832"/>
      <c r="B49" s="826"/>
      <c r="C49" s="826"/>
      <c r="D49" s="826"/>
      <c r="E49" s="826"/>
      <c r="F49" s="826"/>
      <c r="G49" s="826"/>
      <c r="H49" s="826"/>
      <c r="I49" s="826"/>
      <c r="J49" s="826"/>
      <c r="K49" s="826"/>
      <c r="L49" s="826"/>
      <c r="M49" s="826"/>
      <c r="N49" s="826"/>
    </row>
    <row r="50" spans="1:26" s="827" customFormat="1" x14ac:dyDescent="0.2">
      <c r="A50" s="847" t="s">
        <v>597</v>
      </c>
      <c r="B50" s="848" t="s">
        <v>703</v>
      </c>
      <c r="C50" s="826"/>
      <c r="D50" s="826"/>
      <c r="E50" s="826"/>
      <c r="F50" s="826"/>
      <c r="G50" s="826"/>
      <c r="H50" s="826"/>
      <c r="I50" s="826"/>
      <c r="J50" s="826"/>
      <c r="K50" s="826"/>
      <c r="L50" s="826"/>
      <c r="M50" s="826"/>
      <c r="N50" s="826"/>
    </row>
    <row r="51" spans="1:26" s="827" customFormat="1" x14ac:dyDescent="0.2">
      <c r="A51" s="847"/>
      <c r="B51" s="827" t="s">
        <v>702</v>
      </c>
      <c r="C51" s="826"/>
      <c r="D51" s="826"/>
      <c r="E51" s="826"/>
      <c r="F51" s="826"/>
      <c r="G51" s="826"/>
      <c r="H51" s="826"/>
      <c r="I51" s="826"/>
      <c r="J51" s="826"/>
      <c r="K51" s="826"/>
      <c r="L51" s="826"/>
      <c r="M51" s="826"/>
      <c r="N51" s="826"/>
    </row>
    <row r="52" spans="1:26" s="827" customFormat="1" x14ac:dyDescent="0.2">
      <c r="A52" s="847"/>
      <c r="B52" s="848" t="s">
        <v>704</v>
      </c>
      <c r="C52" s="849"/>
      <c r="D52" s="849"/>
      <c r="E52" s="826"/>
      <c r="F52" s="826"/>
      <c r="G52" s="826"/>
      <c r="H52" s="826"/>
      <c r="I52" s="826"/>
      <c r="J52" s="826"/>
      <c r="K52" s="826"/>
      <c r="L52" s="826"/>
      <c r="M52" s="826"/>
      <c r="N52" s="826"/>
    </row>
    <row r="53" spans="1:26" s="827" customFormat="1" x14ac:dyDescent="0.2">
      <c r="A53" s="850"/>
      <c r="B53" s="850"/>
      <c r="C53" s="849"/>
      <c r="D53" s="849"/>
      <c r="E53" s="826"/>
      <c r="F53" s="826"/>
      <c r="G53" s="826"/>
      <c r="H53" s="826"/>
      <c r="I53" s="826"/>
      <c r="J53" s="826"/>
      <c r="K53" s="826"/>
      <c r="L53" s="826"/>
      <c r="M53" s="826"/>
      <c r="N53" s="826"/>
    </row>
    <row r="54" spans="1:26" s="827" customFormat="1" x14ac:dyDescent="0.2">
      <c r="A54" s="833" t="s">
        <v>678</v>
      </c>
      <c r="B54" s="833"/>
      <c r="C54" s="833"/>
      <c r="D54" s="833"/>
      <c r="E54" s="833"/>
      <c r="F54" s="833"/>
      <c r="G54" s="833"/>
      <c r="H54" s="833"/>
      <c r="I54" s="833"/>
      <c r="J54" s="833"/>
      <c r="K54" s="833"/>
      <c r="L54" s="833"/>
      <c r="M54" s="833"/>
      <c r="N54" s="833"/>
      <c r="O54" s="834"/>
      <c r="P54" s="834"/>
      <c r="Q54" s="826"/>
      <c r="R54" s="826"/>
      <c r="S54" s="826"/>
      <c r="T54" s="826"/>
      <c r="U54" s="826"/>
      <c r="V54" s="826"/>
      <c r="W54" s="826"/>
      <c r="X54" s="826"/>
      <c r="Y54" s="826"/>
      <c r="Z54" s="826"/>
    </row>
    <row r="55" spans="1:26" s="827" customFormat="1" x14ac:dyDescent="0.2">
      <c r="A55" s="833"/>
      <c r="B55" s="835" t="s">
        <v>749</v>
      </c>
      <c r="C55" s="835"/>
      <c r="D55" s="835"/>
      <c r="E55" s="835"/>
      <c r="F55" s="835"/>
      <c r="G55" s="835"/>
      <c r="H55" s="835"/>
      <c r="I55" s="835"/>
      <c r="J55" s="835"/>
      <c r="K55" s="835"/>
      <c r="L55" s="835"/>
      <c r="M55" s="835"/>
      <c r="N55" s="835"/>
      <c r="O55" s="836"/>
      <c r="P55" s="836"/>
      <c r="Q55" s="826"/>
      <c r="R55" s="826"/>
      <c r="S55" s="826"/>
      <c r="T55" s="826"/>
      <c r="U55" s="826"/>
      <c r="V55" s="826"/>
      <c r="W55" s="826"/>
      <c r="X55" s="826"/>
      <c r="Y55" s="826"/>
      <c r="Z55" s="826"/>
    </row>
    <row r="56" spans="1:26" s="827" customFormat="1" x14ac:dyDescent="0.2">
      <c r="A56" s="833"/>
      <c r="B56" s="835" t="s">
        <v>750</v>
      </c>
      <c r="C56" s="835"/>
      <c r="D56" s="835"/>
      <c r="E56" s="835"/>
      <c r="F56" s="835"/>
      <c r="G56" s="835"/>
      <c r="H56" s="835"/>
      <c r="I56" s="835"/>
      <c r="J56" s="835"/>
      <c r="K56" s="835"/>
      <c r="L56" s="835"/>
      <c r="M56" s="835"/>
      <c r="N56" s="835"/>
      <c r="O56" s="836"/>
      <c r="P56" s="836"/>
      <c r="Q56" s="826"/>
      <c r="R56" s="826"/>
      <c r="S56" s="826"/>
      <c r="T56" s="826"/>
      <c r="U56" s="826"/>
      <c r="V56" s="826"/>
      <c r="W56" s="826"/>
      <c r="X56" s="826"/>
      <c r="Y56" s="826"/>
      <c r="Z56" s="826"/>
    </row>
    <row r="57" spans="1:26" s="827" customFormat="1" x14ac:dyDescent="0.2">
      <c r="A57" s="833"/>
      <c r="B57" s="835" t="s">
        <v>706</v>
      </c>
      <c r="C57" s="835"/>
      <c r="D57" s="835"/>
      <c r="E57" s="835"/>
      <c r="F57" s="835"/>
      <c r="G57" s="835"/>
      <c r="H57" s="835"/>
      <c r="I57" s="835"/>
      <c r="J57" s="835"/>
      <c r="K57" s="835"/>
      <c r="L57" s="835"/>
      <c r="M57" s="835"/>
      <c r="N57" s="835"/>
      <c r="O57" s="836"/>
      <c r="P57" s="836"/>
      <c r="Q57" s="826"/>
      <c r="R57" s="826"/>
      <c r="S57" s="826"/>
      <c r="T57" s="826"/>
      <c r="U57" s="826"/>
      <c r="V57" s="826"/>
      <c r="W57" s="826"/>
      <c r="X57" s="826"/>
      <c r="Y57" s="826"/>
      <c r="Z57" s="826"/>
    </row>
    <row r="58" spans="1:26" s="827" customFormat="1" x14ac:dyDescent="0.2">
      <c r="A58" s="833"/>
      <c r="B58" s="835" t="s">
        <v>682</v>
      </c>
      <c r="C58" s="835"/>
      <c r="D58" s="835"/>
      <c r="E58" s="835"/>
      <c r="F58" s="835"/>
      <c r="G58" s="835"/>
      <c r="H58" s="835"/>
      <c r="I58" s="835"/>
      <c r="J58" s="835"/>
      <c r="K58" s="835"/>
      <c r="L58" s="835"/>
      <c r="M58" s="835"/>
      <c r="N58" s="835"/>
      <c r="O58" s="836"/>
      <c r="P58" s="836"/>
      <c r="Q58" s="826"/>
      <c r="R58" s="826"/>
      <c r="S58" s="826"/>
      <c r="T58" s="826"/>
      <c r="U58" s="826"/>
      <c r="V58" s="826"/>
      <c r="W58" s="826"/>
      <c r="X58" s="826"/>
      <c r="Y58" s="826"/>
      <c r="Z58" s="826"/>
    </row>
    <row r="59" spans="1:26" s="827" customFormat="1" x14ac:dyDescent="0.2">
      <c r="A59" s="833"/>
      <c r="B59" s="835" t="s">
        <v>683</v>
      </c>
      <c r="C59" s="835"/>
      <c r="D59" s="835"/>
      <c r="E59" s="835"/>
      <c r="F59" s="835"/>
      <c r="G59" s="835"/>
      <c r="H59" s="835"/>
      <c r="I59" s="835"/>
      <c r="J59" s="835"/>
      <c r="K59" s="835"/>
      <c r="L59" s="835"/>
      <c r="M59" s="835"/>
      <c r="N59" s="835"/>
      <c r="O59" s="836"/>
      <c r="P59" s="836"/>
      <c r="Q59" s="826"/>
      <c r="R59" s="826"/>
      <c r="S59" s="826"/>
      <c r="T59" s="826"/>
      <c r="U59" s="826"/>
      <c r="V59" s="826"/>
      <c r="W59" s="826"/>
      <c r="X59" s="826"/>
      <c r="Y59" s="826"/>
      <c r="Z59" s="826"/>
    </row>
    <row r="60" spans="1:26" s="827" customFormat="1" x14ac:dyDescent="0.2">
      <c r="A60" s="833"/>
      <c r="B60" s="835" t="s">
        <v>684</v>
      </c>
      <c r="C60" s="835"/>
      <c r="D60" s="835"/>
      <c r="E60" s="835"/>
      <c r="F60" s="835"/>
      <c r="G60" s="835"/>
      <c r="H60" s="835"/>
      <c r="I60" s="835"/>
      <c r="J60" s="835"/>
      <c r="K60" s="835"/>
      <c r="L60" s="835"/>
      <c r="M60" s="835"/>
      <c r="N60" s="835"/>
      <c r="O60" s="836"/>
      <c r="P60" s="836"/>
      <c r="Q60" s="826"/>
      <c r="R60" s="826"/>
      <c r="S60" s="826"/>
      <c r="T60" s="826"/>
      <c r="U60" s="826"/>
      <c r="V60" s="826"/>
      <c r="W60" s="826"/>
      <c r="X60" s="826"/>
      <c r="Y60" s="826"/>
      <c r="Z60" s="826"/>
    </row>
    <row r="61" spans="1:26" s="827" customFormat="1" x14ac:dyDescent="0.2">
      <c r="A61" s="833"/>
      <c r="B61" s="835" t="s">
        <v>685</v>
      </c>
      <c r="C61" s="835"/>
      <c r="D61" s="835"/>
      <c r="E61" s="835"/>
      <c r="F61" s="835"/>
      <c r="G61" s="835"/>
      <c r="H61" s="835"/>
      <c r="I61" s="835"/>
      <c r="J61" s="835"/>
      <c r="K61" s="835"/>
      <c r="L61" s="835"/>
      <c r="M61" s="835"/>
      <c r="N61" s="835"/>
      <c r="O61" s="836"/>
      <c r="P61" s="836"/>
      <c r="Q61" s="826"/>
      <c r="R61" s="826"/>
      <c r="S61" s="826"/>
      <c r="T61" s="826"/>
      <c r="U61" s="826"/>
      <c r="V61" s="826"/>
      <c r="W61" s="826"/>
      <c r="X61" s="826"/>
      <c r="Y61" s="826"/>
      <c r="Z61" s="826"/>
    </row>
    <row r="62" spans="1:26" s="827" customFormat="1" x14ac:dyDescent="0.2">
      <c r="A62" s="833"/>
      <c r="B62" s="835" t="s">
        <v>748</v>
      </c>
      <c r="C62" s="835"/>
      <c r="D62" s="835"/>
      <c r="E62" s="835"/>
      <c r="F62" s="835"/>
      <c r="G62" s="835"/>
      <c r="H62" s="835"/>
      <c r="I62" s="835"/>
      <c r="J62" s="835"/>
      <c r="K62" s="835"/>
      <c r="L62" s="835"/>
      <c r="M62" s="835"/>
      <c r="N62" s="835"/>
      <c r="O62" s="836"/>
      <c r="P62" s="836"/>
      <c r="Q62" s="826"/>
      <c r="R62" s="826"/>
      <c r="S62" s="826"/>
      <c r="T62" s="826"/>
      <c r="U62" s="826"/>
      <c r="V62" s="826"/>
      <c r="W62" s="826"/>
      <c r="X62" s="826"/>
      <c r="Y62" s="826"/>
      <c r="Z62" s="826"/>
    </row>
    <row r="63" spans="1:26" s="827" customFormat="1" x14ac:dyDescent="0.2">
      <c r="A63" s="833"/>
      <c r="B63" s="835" t="s">
        <v>751</v>
      </c>
      <c r="C63" s="835"/>
      <c r="D63" s="835"/>
      <c r="E63" s="835"/>
      <c r="F63" s="835"/>
      <c r="G63" s="835"/>
      <c r="H63" s="835"/>
      <c r="I63" s="835"/>
      <c r="J63" s="835"/>
      <c r="K63" s="835"/>
      <c r="L63" s="835"/>
      <c r="M63" s="835"/>
      <c r="N63" s="835"/>
      <c r="O63" s="836"/>
      <c r="P63" s="836"/>
      <c r="Q63" s="826"/>
      <c r="R63" s="826"/>
      <c r="S63" s="826"/>
      <c r="T63" s="826"/>
      <c r="U63" s="826"/>
      <c r="V63" s="826"/>
      <c r="W63" s="826"/>
      <c r="X63" s="826"/>
      <c r="Y63" s="826"/>
      <c r="Z63" s="826"/>
    </row>
    <row r="64" spans="1:26" s="827" customFormat="1" x14ac:dyDescent="0.2">
      <c r="A64" s="832"/>
      <c r="B64" s="835"/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6"/>
      <c r="R64" s="826"/>
      <c r="S64" s="826"/>
      <c r="T64" s="826"/>
      <c r="U64" s="826"/>
      <c r="V64" s="826"/>
      <c r="W64" s="826"/>
      <c r="X64" s="826"/>
      <c r="Y64" s="826"/>
      <c r="Z64" s="826"/>
    </row>
    <row r="65" spans="1:26" s="827" customFormat="1" x14ac:dyDescent="0.2">
      <c r="A65" s="832"/>
      <c r="B65" s="826"/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</row>
    <row r="66" spans="1:26" s="827" customFormat="1" ht="15" x14ac:dyDescent="0.2">
      <c r="A66" s="832" t="s">
        <v>754</v>
      </c>
      <c r="B66" s="837" t="s">
        <v>753</v>
      </c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</row>
    <row r="67" spans="1:26" s="827" customFormat="1" x14ac:dyDescent="0.2">
      <c r="A67" s="832"/>
      <c r="B67" s="826" t="s">
        <v>755</v>
      </c>
      <c r="C67" s="826"/>
      <c r="D67" s="826"/>
      <c r="E67" s="826"/>
      <c r="F67" s="826"/>
      <c r="G67" s="826"/>
      <c r="H67" s="826"/>
      <c r="I67" s="826"/>
      <c r="J67" s="826"/>
      <c r="K67" s="826"/>
      <c r="L67" s="826"/>
      <c r="M67" s="826"/>
      <c r="N67" s="826"/>
      <c r="O67" s="826"/>
      <c r="P67" s="826"/>
      <c r="Q67" s="826"/>
      <c r="R67" s="826"/>
      <c r="S67" s="826"/>
      <c r="T67" s="826"/>
      <c r="U67" s="826"/>
      <c r="V67" s="826"/>
      <c r="W67" s="826"/>
      <c r="X67" s="826"/>
      <c r="Y67" s="826"/>
      <c r="Z67" s="826"/>
    </row>
    <row r="68" spans="1:26" s="827" customFormat="1" x14ac:dyDescent="0.2">
      <c r="A68" s="832"/>
      <c r="B68" s="826" t="s">
        <v>756</v>
      </c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  <c r="Y68" s="826"/>
      <c r="Z68" s="826"/>
    </row>
    <row r="69" spans="1:26" s="827" customFormat="1" x14ac:dyDescent="0.2">
      <c r="A69" s="832"/>
      <c r="B69" s="826"/>
      <c r="C69" s="826"/>
      <c r="D69" s="826"/>
      <c r="E69" s="826"/>
      <c r="F69" s="826"/>
      <c r="G69" s="826"/>
      <c r="H69" s="826"/>
      <c r="I69" s="826"/>
      <c r="J69" s="826"/>
      <c r="K69" s="826"/>
      <c r="L69" s="826"/>
      <c r="M69" s="826"/>
      <c r="N69" s="826"/>
      <c r="O69" s="826"/>
      <c r="P69" s="826"/>
      <c r="Q69" s="826"/>
      <c r="R69" s="826"/>
      <c r="S69" s="826"/>
      <c r="T69" s="826"/>
      <c r="U69" s="826"/>
      <c r="V69" s="826"/>
      <c r="W69" s="826"/>
      <c r="X69" s="826"/>
      <c r="Y69" s="826"/>
      <c r="Z69" s="826"/>
    </row>
    <row r="70" spans="1:26" s="827" customFormat="1" x14ac:dyDescent="0.2">
      <c r="A70" s="832"/>
      <c r="B70" s="826"/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</row>
    <row r="71" spans="1:26" s="827" customFormat="1" x14ac:dyDescent="0.2">
      <c r="A71" s="832"/>
      <c r="B71" s="826"/>
      <c r="C71" s="826"/>
      <c r="D71" s="826"/>
      <c r="E71" s="826"/>
      <c r="F71" s="826"/>
      <c r="G71" s="826"/>
      <c r="H71" s="826"/>
      <c r="I71" s="826"/>
      <c r="J71" s="826"/>
      <c r="K71" s="826"/>
      <c r="L71" s="826"/>
      <c r="M71" s="826"/>
      <c r="N71" s="826"/>
      <c r="O71" s="826"/>
      <c r="P71" s="826"/>
      <c r="Q71" s="826"/>
      <c r="R71" s="826"/>
      <c r="S71" s="826"/>
      <c r="T71" s="826"/>
      <c r="U71" s="826"/>
      <c r="V71" s="826"/>
      <c r="W71" s="826"/>
      <c r="X71" s="826"/>
      <c r="Y71" s="826"/>
      <c r="Z71" s="826"/>
    </row>
    <row r="72" spans="1:26" s="827" customFormat="1" x14ac:dyDescent="0.2">
      <c r="A72" s="832"/>
      <c r="B72" s="826"/>
      <c r="C72" s="826"/>
      <c r="D72" s="826"/>
      <c r="E72" s="826"/>
      <c r="F72" s="826"/>
      <c r="G72" s="826"/>
      <c r="H72" s="826"/>
      <c r="I72" s="826"/>
      <c r="J72" s="826"/>
      <c r="K72" s="826"/>
      <c r="L72" s="826"/>
      <c r="M72" s="826"/>
      <c r="N72" s="826"/>
      <c r="O72" s="826"/>
      <c r="P72" s="826"/>
      <c r="Q72" s="826"/>
      <c r="R72" s="826"/>
      <c r="S72" s="826"/>
      <c r="T72" s="826"/>
      <c r="U72" s="826"/>
      <c r="V72" s="826"/>
      <c r="W72" s="826"/>
      <c r="X72" s="826"/>
      <c r="Y72" s="826"/>
      <c r="Z72" s="826"/>
    </row>
    <row r="73" spans="1:26" s="827" customFormat="1" x14ac:dyDescent="0.2">
      <c r="A73" s="832"/>
      <c r="B73" s="826"/>
      <c r="C73" s="826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6"/>
      <c r="O73" s="826"/>
      <c r="P73" s="826"/>
      <c r="Q73" s="826"/>
      <c r="R73" s="826"/>
      <c r="S73" s="826"/>
      <c r="T73" s="826"/>
      <c r="U73" s="826"/>
      <c r="V73" s="826"/>
      <c r="W73" s="826"/>
      <c r="X73" s="826"/>
      <c r="Y73" s="826"/>
      <c r="Z73" s="826"/>
    </row>
    <row r="74" spans="1:26" s="827" customFormat="1" x14ac:dyDescent="0.2">
      <c r="A74" s="832"/>
      <c r="B74" s="826"/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</row>
    <row r="75" spans="1:26" s="827" customFormat="1" x14ac:dyDescent="0.2">
      <c r="A75" s="832"/>
      <c r="B75" s="826"/>
      <c r="C75" s="826"/>
      <c r="D75" s="826"/>
      <c r="E75" s="826"/>
      <c r="F75" s="826"/>
      <c r="G75" s="826"/>
      <c r="H75" s="826"/>
      <c r="I75" s="826"/>
      <c r="J75" s="826"/>
      <c r="K75" s="826"/>
      <c r="L75" s="826"/>
      <c r="M75" s="826"/>
      <c r="N75" s="826"/>
      <c r="O75" s="826"/>
      <c r="P75" s="826"/>
      <c r="Q75" s="826"/>
      <c r="R75" s="826"/>
      <c r="S75" s="826"/>
      <c r="T75" s="826"/>
      <c r="U75" s="826"/>
      <c r="V75" s="826"/>
      <c r="W75" s="826"/>
      <c r="X75" s="826"/>
      <c r="Y75" s="826"/>
      <c r="Z75" s="826"/>
    </row>
    <row r="76" spans="1:26" s="827" customFormat="1" x14ac:dyDescent="0.2">
      <c r="A76" s="832"/>
      <c r="B76" s="826"/>
      <c r="C76" s="826"/>
      <c r="D76" s="826"/>
      <c r="E76" s="826"/>
      <c r="F76" s="826"/>
      <c r="G76" s="826"/>
      <c r="H76" s="826"/>
      <c r="I76" s="826"/>
      <c r="J76" s="826"/>
      <c r="K76" s="826"/>
      <c r="L76" s="826"/>
      <c r="M76" s="826"/>
      <c r="N76" s="826"/>
      <c r="O76" s="826"/>
      <c r="P76" s="826"/>
      <c r="Q76" s="826"/>
      <c r="R76" s="826"/>
      <c r="S76" s="826"/>
      <c r="T76" s="826"/>
      <c r="U76" s="826"/>
      <c r="V76" s="826"/>
      <c r="W76" s="826"/>
      <c r="X76" s="826"/>
      <c r="Y76" s="826"/>
      <c r="Z76" s="826"/>
    </row>
    <row r="77" spans="1:26" s="827" customFormat="1" x14ac:dyDescent="0.2">
      <c r="A77" s="832"/>
      <c r="B77" s="826"/>
      <c r="C77" s="826"/>
      <c r="D77" s="826"/>
      <c r="E77" s="826"/>
      <c r="F77" s="826"/>
      <c r="G77" s="826"/>
      <c r="H77" s="826"/>
      <c r="I77" s="826"/>
      <c r="J77" s="826"/>
      <c r="K77" s="826"/>
      <c r="L77" s="826"/>
      <c r="M77" s="826"/>
      <c r="N77" s="826"/>
      <c r="O77" s="826"/>
      <c r="P77" s="826"/>
      <c r="Q77" s="826"/>
      <c r="R77" s="826"/>
      <c r="S77" s="826"/>
      <c r="T77" s="826"/>
      <c r="U77" s="826"/>
      <c r="V77" s="826"/>
      <c r="W77" s="826"/>
      <c r="X77" s="826"/>
      <c r="Y77" s="826"/>
      <c r="Z77" s="826"/>
    </row>
    <row r="78" spans="1:26" s="827" customFormat="1" x14ac:dyDescent="0.2">
      <c r="A78" s="832"/>
      <c r="B78" s="826"/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</row>
    <row r="79" spans="1:26" s="827" customFormat="1" x14ac:dyDescent="0.2">
      <c r="A79" s="832"/>
      <c r="B79" s="826"/>
      <c r="C79" s="826"/>
      <c r="D79" s="826"/>
      <c r="E79" s="826"/>
      <c r="F79" s="826"/>
      <c r="G79" s="826"/>
      <c r="H79" s="826"/>
      <c r="I79" s="826"/>
      <c r="J79" s="826"/>
      <c r="K79" s="826"/>
      <c r="L79" s="826"/>
      <c r="M79" s="826"/>
      <c r="N79" s="826"/>
      <c r="O79" s="826"/>
      <c r="P79" s="826"/>
      <c r="Q79" s="826"/>
      <c r="R79" s="826"/>
      <c r="S79" s="826"/>
      <c r="T79" s="826"/>
      <c r="U79" s="826"/>
      <c r="V79" s="826"/>
      <c r="W79" s="826"/>
      <c r="X79" s="826"/>
      <c r="Y79" s="826"/>
      <c r="Z79" s="826"/>
    </row>
    <row r="80" spans="1:26" s="827" customFormat="1" x14ac:dyDescent="0.2">
      <c r="A80" s="832"/>
      <c r="B80" s="826"/>
      <c r="C80" s="826"/>
      <c r="D80" s="826"/>
      <c r="E80" s="826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826"/>
      <c r="R80" s="826"/>
      <c r="S80" s="826"/>
      <c r="T80" s="826"/>
      <c r="U80" s="826"/>
      <c r="V80" s="826"/>
      <c r="W80" s="826"/>
      <c r="X80" s="826"/>
      <c r="Y80" s="826"/>
      <c r="Z80" s="826"/>
    </row>
    <row r="81" spans="1:26" s="827" customFormat="1" x14ac:dyDescent="0.2">
      <c r="A81" s="832"/>
      <c r="B81" s="826"/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  <c r="Y81" s="826"/>
      <c r="Z81" s="826"/>
    </row>
    <row r="82" spans="1:26" s="827" customFormat="1" x14ac:dyDescent="0.2">
      <c r="A82" s="837"/>
    </row>
    <row r="83" spans="1:26" s="827" customFormat="1" x14ac:dyDescent="0.2">
      <c r="A83" s="837"/>
    </row>
    <row r="84" spans="1:26" s="827" customFormat="1" x14ac:dyDescent="0.2">
      <c r="A84" s="837"/>
    </row>
    <row r="85" spans="1:26" s="827" customFormat="1" x14ac:dyDescent="0.2">
      <c r="A85" s="837"/>
    </row>
    <row r="86" spans="1:26" s="827" customFormat="1" x14ac:dyDescent="0.2">
      <c r="A86" s="837"/>
    </row>
    <row r="87" spans="1:26" s="827" customFormat="1" x14ac:dyDescent="0.2">
      <c r="A87" s="837"/>
    </row>
    <row r="88" spans="1:26" s="827" customFormat="1" x14ac:dyDescent="0.2">
      <c r="A88" s="837"/>
    </row>
    <row r="89" spans="1:26" s="827" customFormat="1" x14ac:dyDescent="0.2">
      <c r="A89" s="837"/>
    </row>
    <row r="90" spans="1:26" s="827" customFormat="1" x14ac:dyDescent="0.2">
      <c r="A90" s="837"/>
    </row>
    <row r="91" spans="1:26" s="827" customFormat="1" x14ac:dyDescent="0.2">
      <c r="A91" s="837"/>
    </row>
    <row r="92" spans="1:26" s="827" customFormat="1" x14ac:dyDescent="0.2">
      <c r="A92" s="837"/>
    </row>
    <row r="93" spans="1:26" s="827" customFormat="1" x14ac:dyDescent="0.2">
      <c r="A93" s="837"/>
    </row>
    <row r="94" spans="1:26" s="827" customFormat="1" x14ac:dyDescent="0.2">
      <c r="A94" s="837"/>
    </row>
    <row r="95" spans="1:26" s="827" customFormat="1" x14ac:dyDescent="0.2">
      <c r="A95" s="837"/>
    </row>
    <row r="96" spans="1:26" s="827" customFormat="1" x14ac:dyDescent="0.2">
      <c r="A96" s="837"/>
    </row>
    <row r="97" spans="1:1" s="827" customFormat="1" x14ac:dyDescent="0.2">
      <c r="A97" s="837"/>
    </row>
    <row r="98" spans="1:1" s="827" customFormat="1" x14ac:dyDescent="0.2">
      <c r="A98" s="837"/>
    </row>
    <row r="99" spans="1:1" s="827" customFormat="1" x14ac:dyDescent="0.2">
      <c r="A99" s="837"/>
    </row>
    <row r="100" spans="1:1" s="827" customFormat="1" x14ac:dyDescent="0.2">
      <c r="A100" s="837"/>
    </row>
    <row r="101" spans="1:1" s="827" customFormat="1" x14ac:dyDescent="0.2">
      <c r="A101" s="837"/>
    </row>
    <row r="102" spans="1:1" s="827" customFormat="1" x14ac:dyDescent="0.2">
      <c r="A102" s="837"/>
    </row>
    <row r="103" spans="1:1" s="827" customFormat="1" x14ac:dyDescent="0.2">
      <c r="A103" s="837"/>
    </row>
    <row r="104" spans="1:1" s="827" customFormat="1" x14ac:dyDescent="0.2">
      <c r="A104" s="837"/>
    </row>
    <row r="105" spans="1:1" s="827" customFormat="1" x14ac:dyDescent="0.2">
      <c r="A105" s="837"/>
    </row>
    <row r="106" spans="1:1" s="827" customFormat="1" x14ac:dyDescent="0.2">
      <c r="A106" s="837"/>
    </row>
    <row r="107" spans="1:1" s="827" customFormat="1" x14ac:dyDescent="0.2">
      <c r="A107" s="837"/>
    </row>
    <row r="108" spans="1:1" s="827" customFormat="1" x14ac:dyDescent="0.2">
      <c r="A108" s="837"/>
    </row>
    <row r="109" spans="1:1" s="827" customFormat="1" x14ac:dyDescent="0.2">
      <c r="A109" s="837"/>
    </row>
    <row r="110" spans="1:1" s="827" customFormat="1" x14ac:dyDescent="0.2">
      <c r="A110" s="837"/>
    </row>
    <row r="111" spans="1:1" s="827" customFormat="1" x14ac:dyDescent="0.2">
      <c r="A111" s="837"/>
    </row>
    <row r="112" spans="1:1" s="827" customFormat="1" x14ac:dyDescent="0.2">
      <c r="A112" s="837"/>
    </row>
    <row r="113" spans="1:1" s="827" customFormat="1" x14ac:dyDescent="0.2">
      <c r="A113" s="837"/>
    </row>
    <row r="114" spans="1:1" s="827" customFormat="1" x14ac:dyDescent="0.2">
      <c r="A114" s="837"/>
    </row>
    <row r="115" spans="1:1" s="827" customFormat="1" x14ac:dyDescent="0.2">
      <c r="A115" s="837"/>
    </row>
    <row r="116" spans="1:1" s="827" customFormat="1" x14ac:dyDescent="0.2">
      <c r="A116" s="837"/>
    </row>
    <row r="117" spans="1:1" s="827" customFormat="1" x14ac:dyDescent="0.2">
      <c r="A117" s="837"/>
    </row>
    <row r="118" spans="1:1" s="827" customFormat="1" x14ac:dyDescent="0.2">
      <c r="A118" s="837"/>
    </row>
    <row r="119" spans="1:1" s="827" customFormat="1" x14ac:dyDescent="0.2">
      <c r="A119" s="837"/>
    </row>
    <row r="120" spans="1:1" s="827" customFormat="1" x14ac:dyDescent="0.2">
      <c r="A120" s="837"/>
    </row>
    <row r="121" spans="1:1" s="827" customFormat="1" x14ac:dyDescent="0.2">
      <c r="A121" s="837"/>
    </row>
    <row r="122" spans="1:1" s="827" customFormat="1" x14ac:dyDescent="0.2">
      <c r="A122" s="837"/>
    </row>
    <row r="123" spans="1:1" s="827" customFormat="1" x14ac:dyDescent="0.2">
      <c r="A123" s="837"/>
    </row>
    <row r="124" spans="1:1" s="827" customFormat="1" x14ac:dyDescent="0.2">
      <c r="A124" s="837"/>
    </row>
    <row r="125" spans="1:1" s="827" customFormat="1" x14ac:dyDescent="0.2">
      <c r="A125" s="837"/>
    </row>
    <row r="126" spans="1:1" s="827" customFormat="1" x14ac:dyDescent="0.2">
      <c r="A126" s="837"/>
    </row>
    <row r="127" spans="1:1" s="827" customFormat="1" x14ac:dyDescent="0.2">
      <c r="A127" s="837"/>
    </row>
    <row r="128" spans="1:1" s="827" customFormat="1" x14ac:dyDescent="0.2">
      <c r="A128" s="837"/>
    </row>
    <row r="129" spans="1:1" s="827" customFormat="1" x14ac:dyDescent="0.2">
      <c r="A129" s="837"/>
    </row>
    <row r="130" spans="1:1" s="827" customFormat="1" x14ac:dyDescent="0.2">
      <c r="A130" s="837"/>
    </row>
    <row r="131" spans="1:1" s="827" customFormat="1" x14ac:dyDescent="0.2">
      <c r="A131" s="837"/>
    </row>
    <row r="132" spans="1:1" s="827" customFormat="1" x14ac:dyDescent="0.2">
      <c r="A132" s="837"/>
    </row>
    <row r="133" spans="1:1" s="827" customFormat="1" x14ac:dyDescent="0.2">
      <c r="A133" s="837"/>
    </row>
    <row r="134" spans="1:1" s="827" customFormat="1" x14ac:dyDescent="0.2">
      <c r="A134" s="837"/>
    </row>
    <row r="135" spans="1:1" s="827" customFormat="1" x14ac:dyDescent="0.2">
      <c r="A135" s="837"/>
    </row>
    <row r="136" spans="1:1" s="827" customFormat="1" x14ac:dyDescent="0.2">
      <c r="A136" s="837"/>
    </row>
    <row r="137" spans="1:1" s="827" customFormat="1" x14ac:dyDescent="0.2">
      <c r="A137" s="837"/>
    </row>
    <row r="138" spans="1:1" s="827" customFormat="1" x14ac:dyDescent="0.2">
      <c r="A138" s="837"/>
    </row>
    <row r="139" spans="1:1" s="827" customFormat="1" x14ac:dyDescent="0.2">
      <c r="A139" s="837"/>
    </row>
    <row r="140" spans="1:1" s="827" customFormat="1" x14ac:dyDescent="0.2">
      <c r="A140" s="837"/>
    </row>
    <row r="141" spans="1:1" s="827" customFormat="1" x14ac:dyDescent="0.2">
      <c r="A141" s="837"/>
    </row>
    <row r="142" spans="1:1" s="827" customFormat="1" x14ac:dyDescent="0.2">
      <c r="A142" s="837"/>
    </row>
    <row r="143" spans="1:1" s="827" customFormat="1" x14ac:dyDescent="0.2">
      <c r="A143" s="837"/>
    </row>
    <row r="144" spans="1:1" s="827" customFormat="1" x14ac:dyDescent="0.2">
      <c r="A144" s="837"/>
    </row>
    <row r="145" spans="1:1" s="827" customFormat="1" x14ac:dyDescent="0.2">
      <c r="A145" s="837"/>
    </row>
    <row r="146" spans="1:1" s="827" customFormat="1" x14ac:dyDescent="0.2">
      <c r="A146" s="837"/>
    </row>
    <row r="147" spans="1:1" s="827" customFormat="1" x14ac:dyDescent="0.2">
      <c r="A147" s="837"/>
    </row>
    <row r="148" spans="1:1" s="827" customFormat="1" x14ac:dyDescent="0.2">
      <c r="A148" s="837"/>
    </row>
    <row r="149" spans="1:1" s="827" customFormat="1" x14ac:dyDescent="0.2">
      <c r="A149" s="837"/>
    </row>
    <row r="150" spans="1:1" s="827" customFormat="1" x14ac:dyDescent="0.2">
      <c r="A150" s="837"/>
    </row>
    <row r="151" spans="1:1" s="827" customFormat="1" x14ac:dyDescent="0.2">
      <c r="A151" s="837"/>
    </row>
    <row r="152" spans="1:1" s="827" customFormat="1" x14ac:dyDescent="0.2">
      <c r="A152" s="837"/>
    </row>
    <row r="153" spans="1:1" s="827" customFormat="1" x14ac:dyDescent="0.2">
      <c r="A153" s="837"/>
    </row>
    <row r="154" spans="1:1" s="827" customFormat="1" x14ac:dyDescent="0.2">
      <c r="A154" s="837"/>
    </row>
    <row r="155" spans="1:1" s="827" customFormat="1" x14ac:dyDescent="0.2">
      <c r="A155" s="837"/>
    </row>
    <row r="156" spans="1:1" s="827" customFormat="1" x14ac:dyDescent="0.2">
      <c r="A156" s="837"/>
    </row>
    <row r="157" spans="1:1" s="827" customFormat="1" x14ac:dyDescent="0.2">
      <c r="A157" s="837"/>
    </row>
    <row r="158" spans="1:1" s="827" customFormat="1" x14ac:dyDescent="0.2">
      <c r="A158" s="837"/>
    </row>
    <row r="159" spans="1:1" s="827" customFormat="1" x14ac:dyDescent="0.2">
      <c r="A159" s="837"/>
    </row>
    <row r="160" spans="1:1" s="827" customFormat="1" x14ac:dyDescent="0.2">
      <c r="A160" s="837"/>
    </row>
    <row r="161" spans="1:1" s="827" customFormat="1" x14ac:dyDescent="0.2">
      <c r="A161" s="837"/>
    </row>
    <row r="162" spans="1:1" s="827" customFormat="1" x14ac:dyDescent="0.2">
      <c r="A162" s="837"/>
    </row>
    <row r="163" spans="1:1" s="827" customFormat="1" x14ac:dyDescent="0.2">
      <c r="A163" s="837"/>
    </row>
    <row r="164" spans="1:1" s="827" customFormat="1" x14ac:dyDescent="0.2">
      <c r="A164" s="837"/>
    </row>
    <row r="165" spans="1:1" s="827" customFormat="1" x14ac:dyDescent="0.2">
      <c r="A165" s="837"/>
    </row>
    <row r="166" spans="1:1" s="827" customFormat="1" x14ac:dyDescent="0.2">
      <c r="A166" s="837"/>
    </row>
    <row r="167" spans="1:1" s="827" customFormat="1" x14ac:dyDescent="0.2">
      <c r="A167" s="837"/>
    </row>
    <row r="168" spans="1:1" s="827" customFormat="1" x14ac:dyDescent="0.2">
      <c r="A168" s="837"/>
    </row>
    <row r="169" spans="1:1" s="827" customFormat="1" x14ac:dyDescent="0.2">
      <c r="A169" s="837"/>
    </row>
    <row r="170" spans="1:1" s="827" customFormat="1" x14ac:dyDescent="0.2">
      <c r="A170" s="837"/>
    </row>
    <row r="171" spans="1:1" s="827" customFormat="1" x14ac:dyDescent="0.2">
      <c r="A171" s="837"/>
    </row>
    <row r="172" spans="1:1" s="827" customFormat="1" x14ac:dyDescent="0.2">
      <c r="A172" s="837"/>
    </row>
    <row r="173" spans="1:1" s="827" customFormat="1" x14ac:dyDescent="0.2">
      <c r="A173" s="837"/>
    </row>
    <row r="174" spans="1:1" s="827" customFormat="1" x14ac:dyDescent="0.2">
      <c r="A174" s="837"/>
    </row>
    <row r="175" spans="1:1" s="827" customFormat="1" x14ac:dyDescent="0.2">
      <c r="A175" s="837"/>
    </row>
    <row r="176" spans="1:1" s="827" customFormat="1" x14ac:dyDescent="0.2">
      <c r="A176" s="837"/>
    </row>
    <row r="177" spans="1:1" s="827" customFormat="1" x14ac:dyDescent="0.2">
      <c r="A177" s="837"/>
    </row>
    <row r="178" spans="1:1" s="827" customFormat="1" x14ac:dyDescent="0.2">
      <c r="A178" s="837"/>
    </row>
    <row r="179" spans="1:1" s="827" customFormat="1" x14ac:dyDescent="0.2">
      <c r="A179" s="837"/>
    </row>
    <row r="180" spans="1:1" s="827" customFormat="1" x14ac:dyDescent="0.2">
      <c r="A180" s="837"/>
    </row>
    <row r="181" spans="1:1" s="827" customFormat="1" x14ac:dyDescent="0.2">
      <c r="A181" s="837"/>
    </row>
    <row r="182" spans="1:1" s="827" customFormat="1" x14ac:dyDescent="0.2">
      <c r="A182" s="837"/>
    </row>
    <row r="183" spans="1:1" s="827" customFormat="1" x14ac:dyDescent="0.2">
      <c r="A183" s="837"/>
    </row>
    <row r="184" spans="1:1" s="827" customFormat="1" x14ac:dyDescent="0.2">
      <c r="A184" s="837"/>
    </row>
    <row r="185" spans="1:1" s="827" customFormat="1" x14ac:dyDescent="0.2">
      <c r="A185" s="837"/>
    </row>
    <row r="186" spans="1:1" s="827" customFormat="1" x14ac:dyDescent="0.2">
      <c r="A186" s="837"/>
    </row>
    <row r="187" spans="1:1" s="827" customFormat="1" x14ac:dyDescent="0.2">
      <c r="A187" s="837"/>
    </row>
    <row r="188" spans="1:1" s="827" customFormat="1" x14ac:dyDescent="0.2">
      <c r="A188" s="837"/>
    </row>
    <row r="189" spans="1:1" x14ac:dyDescent="0.2">
      <c r="A189" s="838"/>
    </row>
  </sheetData>
  <pageMargins left="0" right="0" top="0" bottom="0" header="0" footer="0"/>
  <pageSetup paperSize="9" scale="55" orientation="landscape" r:id="rId1"/>
  <headerFooter alignWithMargins="0">
    <oddHeader>&amp;L&amp;"Arial,Krepko poševno"&amp;9&amp;F / &amp;A</oddHeader>
    <oddFooter>&amp;R&amp;"Arial,Krepko poševno"&amp;9&amp;P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74"/>
  <sheetViews>
    <sheetView workbookViewId="0"/>
  </sheetViews>
  <sheetFormatPr defaultRowHeight="12.75" x14ac:dyDescent="0.2"/>
  <cols>
    <col min="1" max="1" width="6.7109375" customWidth="1"/>
    <col min="2" max="2" width="22" customWidth="1"/>
    <col min="3" max="9" width="10.7109375" customWidth="1"/>
    <col min="10" max="10" width="19.28515625" customWidth="1"/>
    <col min="11" max="17" width="10.7109375" customWidth="1"/>
    <col min="18" max="18" width="10.7109375" style="101" customWidth="1"/>
    <col min="19" max="19" width="16.7109375" style="93" customWidth="1"/>
    <col min="20" max="30" width="11.42578125" style="93" customWidth="1"/>
    <col min="31" max="31" width="9.140625" style="93"/>
    <col min="32" max="35" width="9.140625" style="101"/>
  </cols>
  <sheetData>
    <row r="1" spans="1:35" ht="15" x14ac:dyDescent="0.25">
      <c r="A1" s="43" t="s">
        <v>742</v>
      </c>
      <c r="I1" s="7"/>
      <c r="Q1" s="19"/>
      <c r="R1" s="93"/>
    </row>
    <row r="3" spans="1:35" ht="13.5" thickBot="1" x14ac:dyDescent="0.25"/>
    <row r="4" spans="1:35" s="78" customFormat="1" ht="65.099999999999994" customHeight="1" thickBot="1" x14ac:dyDescent="0.25">
      <c r="A4" s="162" t="s">
        <v>719</v>
      </c>
      <c r="B4" s="163" t="s">
        <v>589</v>
      </c>
      <c r="C4" s="165" t="s">
        <v>720</v>
      </c>
      <c r="D4" s="156" t="s">
        <v>721</v>
      </c>
      <c r="E4" s="151" t="s">
        <v>722</v>
      </c>
      <c r="F4" s="167" t="s">
        <v>723</v>
      </c>
      <c r="G4" s="151" t="s">
        <v>724</v>
      </c>
      <c r="H4" s="167" t="s">
        <v>725</v>
      </c>
      <c r="I4" s="167" t="s">
        <v>726</v>
      </c>
      <c r="J4" s="172" t="s">
        <v>588</v>
      </c>
      <c r="K4" s="165" t="s">
        <v>720</v>
      </c>
      <c r="L4" s="186" t="s">
        <v>721</v>
      </c>
      <c r="M4" s="165" t="s">
        <v>722</v>
      </c>
      <c r="N4" s="186" t="s">
        <v>723</v>
      </c>
      <c r="O4" s="165" t="s">
        <v>724</v>
      </c>
      <c r="P4" s="186" t="s">
        <v>727</v>
      </c>
      <c r="Q4" s="167" t="s">
        <v>726</v>
      </c>
      <c r="R4" s="79"/>
      <c r="S4" s="179"/>
      <c r="T4" s="180"/>
      <c r="U4" s="180"/>
      <c r="V4" s="180"/>
      <c r="W4" s="181"/>
      <c r="X4" s="181"/>
      <c r="Y4" s="180"/>
      <c r="Z4" s="180"/>
      <c r="AA4" s="181"/>
      <c r="AB4" s="181"/>
      <c r="AC4" s="180"/>
      <c r="AD4" s="180"/>
      <c r="AE4" s="182"/>
      <c r="AF4" s="79"/>
      <c r="AG4" s="79"/>
      <c r="AH4" s="79"/>
      <c r="AI4" s="79"/>
    </row>
    <row r="5" spans="1:35" x14ac:dyDescent="0.2">
      <c r="A5" s="157" t="s">
        <v>490</v>
      </c>
      <c r="B5" s="101" t="s">
        <v>111</v>
      </c>
      <c r="C5" s="157">
        <v>8127</v>
      </c>
      <c r="D5" s="101">
        <v>4</v>
      </c>
      <c r="E5" s="232">
        <f>C5/D5</f>
        <v>2031.75</v>
      </c>
      <c r="F5" s="224">
        <v>1</v>
      </c>
      <c r="G5" s="101">
        <f>C5/F5</f>
        <v>8127</v>
      </c>
      <c r="H5" s="221">
        <v>5</v>
      </c>
      <c r="I5" s="232">
        <f>C5/H5</f>
        <v>1625.4</v>
      </c>
      <c r="J5" s="229" t="s">
        <v>494</v>
      </c>
      <c r="K5" s="101">
        <f>SUM(C5:C8)</f>
        <v>34980</v>
      </c>
      <c r="L5" s="236">
        <v>16</v>
      </c>
      <c r="M5" s="32">
        <f>K5/L5</f>
        <v>2186.25</v>
      </c>
      <c r="N5" s="236">
        <v>1</v>
      </c>
      <c r="O5" s="101">
        <v>34980</v>
      </c>
      <c r="P5" s="236">
        <v>17</v>
      </c>
      <c r="Q5" s="160">
        <f>K5/P5</f>
        <v>2057.6470588235293</v>
      </c>
      <c r="S5" s="95"/>
      <c r="V5" s="97"/>
      <c r="W5" s="97"/>
      <c r="X5" s="97"/>
      <c r="AA5" s="97"/>
      <c r="AB5" s="97"/>
      <c r="AD5" s="97"/>
    </row>
    <row r="6" spans="1:35" x14ac:dyDescent="0.2">
      <c r="A6" s="157" t="s">
        <v>491</v>
      </c>
      <c r="B6" s="101" t="s">
        <v>113</v>
      </c>
      <c r="C6" s="157">
        <v>5146</v>
      </c>
      <c r="D6" s="101">
        <v>2</v>
      </c>
      <c r="E6" s="232">
        <f t="shared" ref="E6:E22" si="0">C6/D6</f>
        <v>2573</v>
      </c>
      <c r="F6" s="224"/>
      <c r="G6" s="101"/>
      <c r="H6" s="221">
        <v>2</v>
      </c>
      <c r="I6" s="232">
        <f t="shared" ref="I6:I23" si="1">C6/H6</f>
        <v>2573</v>
      </c>
      <c r="J6" s="229"/>
      <c r="K6" s="101"/>
      <c r="L6" s="236"/>
      <c r="M6" s="32"/>
      <c r="N6" s="236"/>
      <c r="O6" s="101"/>
      <c r="P6" s="236"/>
      <c r="Q6" s="160"/>
      <c r="S6" s="95"/>
      <c r="V6" s="97"/>
      <c r="W6" s="97"/>
      <c r="X6" s="97"/>
      <c r="AA6" s="97"/>
      <c r="AB6" s="97"/>
      <c r="AD6" s="97"/>
    </row>
    <row r="7" spans="1:35" x14ac:dyDescent="0.2">
      <c r="A7" s="157" t="s">
        <v>492</v>
      </c>
      <c r="B7" s="101" t="s">
        <v>229</v>
      </c>
      <c r="C7" s="157">
        <v>18892</v>
      </c>
      <c r="D7" s="101">
        <v>10</v>
      </c>
      <c r="E7" s="232">
        <f t="shared" si="0"/>
        <v>1889.2</v>
      </c>
      <c r="F7" s="224"/>
      <c r="G7" s="101"/>
      <c r="H7" s="221">
        <v>10</v>
      </c>
      <c r="I7" s="232">
        <f t="shared" si="1"/>
        <v>1889.2</v>
      </c>
      <c r="J7" s="229"/>
      <c r="K7" s="101"/>
      <c r="L7" s="236"/>
      <c r="M7" s="32"/>
      <c r="N7" s="236"/>
      <c r="O7" s="101"/>
      <c r="P7" s="236"/>
      <c r="Q7" s="160"/>
      <c r="S7" s="95"/>
      <c r="V7" s="97"/>
      <c r="W7" s="97"/>
      <c r="X7" s="97"/>
      <c r="AA7" s="97"/>
      <c r="AB7" s="97"/>
      <c r="AD7" s="97"/>
    </row>
    <row r="8" spans="1:35" s="18" customFormat="1" ht="13.5" thickBot="1" x14ac:dyDescent="0.25">
      <c r="A8" s="157" t="s">
        <v>493</v>
      </c>
      <c r="B8" s="342" t="s">
        <v>142</v>
      </c>
      <c r="C8" s="158">
        <v>2815</v>
      </c>
      <c r="D8" s="146"/>
      <c r="E8" s="233"/>
      <c r="F8" s="225"/>
      <c r="G8" s="146"/>
      <c r="H8" s="222"/>
      <c r="I8" s="233"/>
      <c r="J8" s="230"/>
      <c r="K8" s="146"/>
      <c r="L8" s="237"/>
      <c r="M8" s="147"/>
      <c r="N8" s="237"/>
      <c r="O8" s="146"/>
      <c r="P8" s="237"/>
      <c r="Q8" s="161"/>
      <c r="R8" s="101"/>
      <c r="S8" s="95"/>
      <c r="T8" s="93"/>
      <c r="U8" s="93"/>
      <c r="V8" s="97"/>
      <c r="W8" s="97"/>
      <c r="X8" s="97"/>
      <c r="Y8" s="93"/>
      <c r="Z8" s="93"/>
      <c r="AA8" s="97"/>
      <c r="AB8" s="97"/>
      <c r="AC8" s="93"/>
      <c r="AD8" s="97"/>
      <c r="AE8" s="93"/>
      <c r="AF8" s="101"/>
      <c r="AG8" s="101"/>
      <c r="AH8" s="101"/>
      <c r="AI8" s="101"/>
    </row>
    <row r="9" spans="1:35" x14ac:dyDescent="0.2">
      <c r="A9" s="157" t="s">
        <v>496</v>
      </c>
      <c r="B9" s="191" t="s">
        <v>156</v>
      </c>
      <c r="C9" s="209">
        <v>21042</v>
      </c>
      <c r="D9" s="191">
        <v>10</v>
      </c>
      <c r="E9" s="231">
        <f t="shared" si="0"/>
        <v>2104.1999999999998</v>
      </c>
      <c r="F9" s="226">
        <v>1</v>
      </c>
      <c r="G9" s="191">
        <f t="shared" ref="G9" si="2">C9/F9</f>
        <v>21042</v>
      </c>
      <c r="H9" s="223">
        <v>11</v>
      </c>
      <c r="I9" s="231">
        <f t="shared" si="1"/>
        <v>1912.909090909091</v>
      </c>
      <c r="J9" s="228" t="s">
        <v>495</v>
      </c>
      <c r="K9" s="191">
        <f>SUM(C9:C11)</f>
        <v>30717</v>
      </c>
      <c r="L9" s="238">
        <v>11</v>
      </c>
      <c r="M9" s="192">
        <f t="shared" ref="M9:M23" si="3">K9/L9</f>
        <v>2792.4545454545455</v>
      </c>
      <c r="N9" s="238">
        <v>1</v>
      </c>
      <c r="O9" s="191">
        <v>30717</v>
      </c>
      <c r="P9" s="238">
        <v>12</v>
      </c>
      <c r="Q9" s="193">
        <f t="shared" ref="Q9:Q23" si="4">K9/P9</f>
        <v>2559.75</v>
      </c>
      <c r="S9" s="95"/>
      <c r="V9" s="97"/>
      <c r="W9" s="97"/>
      <c r="X9" s="97"/>
      <c r="AA9" s="97"/>
      <c r="AB9" s="97"/>
      <c r="AD9" s="97"/>
    </row>
    <row r="10" spans="1:35" x14ac:dyDescent="0.2">
      <c r="A10" s="157" t="s">
        <v>497</v>
      </c>
      <c r="B10" s="101" t="s">
        <v>171</v>
      </c>
      <c r="C10" s="157">
        <v>5305</v>
      </c>
      <c r="D10" s="101">
        <v>1</v>
      </c>
      <c r="E10" s="232">
        <f t="shared" si="0"/>
        <v>5305</v>
      </c>
      <c r="F10" s="224"/>
      <c r="G10" s="101"/>
      <c r="H10" s="221">
        <v>1</v>
      </c>
      <c r="I10" s="232">
        <f t="shared" si="1"/>
        <v>5305</v>
      </c>
      <c r="J10" s="229"/>
      <c r="K10" s="101"/>
      <c r="L10" s="236"/>
      <c r="M10" s="32"/>
      <c r="N10" s="236"/>
      <c r="O10" s="101"/>
      <c r="P10" s="236"/>
      <c r="Q10" s="160"/>
      <c r="S10" s="95"/>
      <c r="V10" s="97"/>
      <c r="W10" s="97"/>
      <c r="X10" s="97"/>
      <c r="AA10" s="97"/>
      <c r="AB10" s="97"/>
      <c r="AD10" s="97"/>
    </row>
    <row r="11" spans="1:35" s="18" customFormat="1" ht="13.5" thickBot="1" x14ac:dyDescent="0.25">
      <c r="A11" s="157" t="s">
        <v>498</v>
      </c>
      <c r="B11" s="146" t="s">
        <v>295</v>
      </c>
      <c r="C11" s="158">
        <v>4370</v>
      </c>
      <c r="D11" s="146"/>
      <c r="E11" s="233"/>
      <c r="F11" s="225"/>
      <c r="G11" s="146"/>
      <c r="H11" s="222"/>
      <c r="I11" s="233"/>
      <c r="J11" s="230"/>
      <c r="K11" s="146"/>
      <c r="L11" s="237"/>
      <c r="M11" s="147"/>
      <c r="N11" s="237"/>
      <c r="O11" s="146"/>
      <c r="P11" s="237"/>
      <c r="Q11" s="161"/>
      <c r="R11" s="101"/>
      <c r="S11" s="95"/>
      <c r="T11" s="93"/>
      <c r="U11" s="93"/>
      <c r="V11" s="97"/>
      <c r="W11" s="97"/>
      <c r="X11" s="97"/>
      <c r="Y11" s="93"/>
      <c r="Z11" s="93"/>
      <c r="AA11" s="97"/>
      <c r="AB11" s="97"/>
      <c r="AC11" s="93"/>
      <c r="AD11" s="97"/>
      <c r="AE11" s="93"/>
      <c r="AF11" s="101"/>
      <c r="AG11" s="101"/>
      <c r="AH11" s="101"/>
      <c r="AI11" s="101"/>
    </row>
    <row r="12" spans="1:35" x14ac:dyDescent="0.2">
      <c r="A12" s="157" t="s">
        <v>500</v>
      </c>
      <c r="B12" s="191" t="s">
        <v>121</v>
      </c>
      <c r="C12" s="209">
        <v>7364</v>
      </c>
      <c r="D12" s="191"/>
      <c r="E12" s="231"/>
      <c r="F12" s="226"/>
      <c r="G12" s="191"/>
      <c r="H12" s="223"/>
      <c r="I12" s="231"/>
      <c r="J12" s="228" t="s">
        <v>499</v>
      </c>
      <c r="K12" s="191">
        <f>SUM(C12:C17)</f>
        <v>81298</v>
      </c>
      <c r="L12" s="238">
        <v>29</v>
      </c>
      <c r="M12" s="192">
        <f t="shared" si="3"/>
        <v>2803.3793103448274</v>
      </c>
      <c r="N12" s="238"/>
      <c r="O12" s="191"/>
      <c r="P12" s="238">
        <v>29</v>
      </c>
      <c r="Q12" s="193">
        <f t="shared" si="4"/>
        <v>2803.3793103448274</v>
      </c>
      <c r="S12" s="95"/>
      <c r="V12" s="97"/>
      <c r="W12" s="97"/>
      <c r="X12" s="97"/>
      <c r="AA12" s="97"/>
      <c r="AB12" s="97"/>
      <c r="AD12" s="97"/>
    </row>
    <row r="13" spans="1:35" x14ac:dyDescent="0.2">
      <c r="A13" s="157" t="s">
        <v>501</v>
      </c>
      <c r="B13" s="101" t="s">
        <v>170</v>
      </c>
      <c r="C13" s="157">
        <v>55857</v>
      </c>
      <c r="D13" s="101">
        <v>29</v>
      </c>
      <c r="E13" s="232">
        <f t="shared" si="0"/>
        <v>1926.1034482758621</v>
      </c>
      <c r="F13" s="224"/>
      <c r="G13" s="101"/>
      <c r="H13" s="221">
        <v>29</v>
      </c>
      <c r="I13" s="232">
        <f t="shared" si="1"/>
        <v>1926.1034482758621</v>
      </c>
      <c r="J13" s="229"/>
      <c r="K13" s="101"/>
      <c r="L13" s="236"/>
      <c r="M13" s="32"/>
      <c r="N13" s="236"/>
      <c r="O13" s="101"/>
      <c r="P13" s="236"/>
      <c r="Q13" s="160"/>
      <c r="S13" s="95"/>
      <c r="V13" s="97"/>
      <c r="W13" s="97"/>
      <c r="X13" s="97"/>
      <c r="AA13" s="97"/>
      <c r="AB13" s="97"/>
      <c r="AD13" s="97"/>
    </row>
    <row r="14" spans="1:35" x14ac:dyDescent="0.2">
      <c r="A14" s="157" t="s">
        <v>502</v>
      </c>
      <c r="B14" s="101" t="s">
        <v>205</v>
      </c>
      <c r="C14" s="157">
        <v>5299</v>
      </c>
      <c r="D14" s="101"/>
      <c r="E14" s="232"/>
      <c r="F14" s="224"/>
      <c r="G14" s="101"/>
      <c r="H14" s="221"/>
      <c r="I14" s="232"/>
      <c r="J14" s="229"/>
      <c r="K14" s="101"/>
      <c r="L14" s="236"/>
      <c r="M14" s="32"/>
      <c r="N14" s="236"/>
      <c r="O14" s="101"/>
      <c r="P14" s="236"/>
      <c r="Q14" s="160"/>
      <c r="S14" s="95"/>
      <c r="V14" s="97"/>
      <c r="W14" s="97"/>
      <c r="X14" s="97"/>
      <c r="AA14" s="97"/>
      <c r="AB14" s="97"/>
      <c r="AD14" s="97"/>
    </row>
    <row r="15" spans="1:35" x14ac:dyDescent="0.2">
      <c r="A15" s="157" t="s">
        <v>503</v>
      </c>
      <c r="B15" s="101" t="s">
        <v>222</v>
      </c>
      <c r="C15" s="157">
        <v>3579</v>
      </c>
      <c r="D15" s="101"/>
      <c r="E15" s="232"/>
      <c r="F15" s="224"/>
      <c r="G15" s="101"/>
      <c r="H15" s="221"/>
      <c r="I15" s="232"/>
      <c r="J15" s="229"/>
      <c r="K15" s="101"/>
      <c r="L15" s="236"/>
      <c r="M15" s="32"/>
      <c r="N15" s="236"/>
      <c r="O15" s="101"/>
      <c r="P15" s="236"/>
      <c r="Q15" s="160"/>
      <c r="S15" s="95"/>
      <c r="V15" s="97"/>
      <c r="W15" s="97"/>
      <c r="X15" s="97"/>
      <c r="AA15" s="97"/>
      <c r="AB15" s="97"/>
      <c r="AD15" s="97"/>
    </row>
    <row r="16" spans="1:35" x14ac:dyDescent="0.2">
      <c r="A16" s="157" t="s">
        <v>504</v>
      </c>
      <c r="B16" s="101" t="s">
        <v>256</v>
      </c>
      <c r="C16" s="157">
        <v>8554</v>
      </c>
      <c r="D16" s="101"/>
      <c r="E16" s="232"/>
      <c r="F16" s="224"/>
      <c r="G16" s="101"/>
      <c r="H16" s="221"/>
      <c r="I16" s="232"/>
      <c r="J16" s="229"/>
      <c r="K16" s="101"/>
      <c r="L16" s="236"/>
      <c r="M16" s="32"/>
      <c r="N16" s="236"/>
      <c r="O16" s="101"/>
      <c r="P16" s="236"/>
      <c r="Q16" s="160"/>
      <c r="S16" s="95"/>
      <c r="V16" s="97"/>
      <c r="W16" s="97"/>
      <c r="X16" s="97"/>
      <c r="AA16" s="97"/>
      <c r="AB16" s="97"/>
      <c r="AD16" s="97"/>
    </row>
    <row r="17" spans="1:35" s="18" customFormat="1" ht="13.5" thickBot="1" x14ac:dyDescent="0.25">
      <c r="A17" s="157" t="s">
        <v>505</v>
      </c>
      <c r="B17" s="146" t="s">
        <v>157</v>
      </c>
      <c r="C17" s="158">
        <v>645</v>
      </c>
      <c r="D17" s="146"/>
      <c r="E17" s="233"/>
      <c r="F17" s="225"/>
      <c r="G17" s="169"/>
      <c r="H17" s="222"/>
      <c r="I17" s="232"/>
      <c r="J17" s="230"/>
      <c r="K17" s="146"/>
      <c r="L17" s="237"/>
      <c r="M17" s="147"/>
      <c r="N17" s="237"/>
      <c r="O17" s="146"/>
      <c r="P17" s="237"/>
      <c r="Q17" s="161"/>
      <c r="R17" s="101"/>
      <c r="S17" s="95"/>
      <c r="T17" s="93"/>
      <c r="U17" s="93"/>
      <c r="V17" s="97"/>
      <c r="W17" s="97"/>
      <c r="X17" s="97"/>
      <c r="Y17" s="93"/>
      <c r="Z17" s="93"/>
      <c r="AA17" s="97"/>
      <c r="AB17" s="97"/>
      <c r="AC17" s="93"/>
      <c r="AD17" s="97"/>
      <c r="AE17" s="93"/>
      <c r="AF17" s="101"/>
      <c r="AG17" s="101"/>
      <c r="AH17" s="101"/>
      <c r="AI17" s="101"/>
    </row>
    <row r="18" spans="1:35" x14ac:dyDescent="0.2">
      <c r="A18" s="157" t="s">
        <v>507</v>
      </c>
      <c r="B18" s="191" t="s">
        <v>140</v>
      </c>
      <c r="C18" s="209">
        <v>7380</v>
      </c>
      <c r="D18" s="191">
        <v>2</v>
      </c>
      <c r="E18" s="231">
        <f t="shared" si="0"/>
        <v>3690</v>
      </c>
      <c r="F18" s="191"/>
      <c r="G18" s="168"/>
      <c r="H18" s="191">
        <v>2</v>
      </c>
      <c r="I18" s="231">
        <f t="shared" si="1"/>
        <v>3690</v>
      </c>
      <c r="J18" s="228" t="s">
        <v>506</v>
      </c>
      <c r="K18" s="191">
        <f>SUM(C18:C21)</f>
        <v>41861</v>
      </c>
      <c r="L18" s="238">
        <v>14</v>
      </c>
      <c r="M18" s="192">
        <f t="shared" si="3"/>
        <v>2990.0714285714284</v>
      </c>
      <c r="N18" s="238"/>
      <c r="O18" s="191"/>
      <c r="P18" s="238">
        <v>14</v>
      </c>
      <c r="Q18" s="193">
        <f t="shared" si="4"/>
        <v>2990.0714285714284</v>
      </c>
      <c r="S18" s="95"/>
      <c r="V18" s="97"/>
      <c r="W18" s="97"/>
      <c r="X18" s="97"/>
      <c r="AA18" s="97"/>
      <c r="AB18" s="97"/>
      <c r="AD18" s="97"/>
    </row>
    <row r="19" spans="1:35" x14ac:dyDescent="0.2">
      <c r="A19" s="157" t="s">
        <v>508</v>
      </c>
      <c r="B19" s="101" t="s">
        <v>262</v>
      </c>
      <c r="C19" s="157">
        <v>22912</v>
      </c>
      <c r="D19" s="101">
        <v>7</v>
      </c>
      <c r="E19" s="232">
        <f t="shared" si="0"/>
        <v>3273.1428571428573</v>
      </c>
      <c r="F19" s="101"/>
      <c r="G19" s="168"/>
      <c r="H19" s="101">
        <v>7</v>
      </c>
      <c r="I19" s="232">
        <f t="shared" si="1"/>
        <v>3273.1428571428573</v>
      </c>
      <c r="J19" s="229"/>
      <c r="K19" s="101"/>
      <c r="L19" s="236"/>
      <c r="M19" s="32"/>
      <c r="N19" s="236"/>
      <c r="O19" s="101"/>
      <c r="P19" s="236"/>
      <c r="Q19" s="160"/>
      <c r="S19" s="95"/>
      <c r="V19" s="97"/>
      <c r="W19" s="97"/>
      <c r="X19" s="97"/>
      <c r="AA19" s="97"/>
      <c r="AB19" s="97"/>
      <c r="AD19" s="97"/>
    </row>
    <row r="20" spans="1:35" x14ac:dyDescent="0.2">
      <c r="A20" s="157" t="s">
        <v>509</v>
      </c>
      <c r="B20" s="101" t="s">
        <v>292</v>
      </c>
      <c r="C20" s="157">
        <v>6742</v>
      </c>
      <c r="D20" s="101">
        <v>2</v>
      </c>
      <c r="E20" s="232">
        <f t="shared" si="0"/>
        <v>3371</v>
      </c>
      <c r="F20" s="101"/>
      <c r="G20" s="168"/>
      <c r="H20" s="101">
        <v>2</v>
      </c>
      <c r="I20" s="232">
        <f t="shared" si="1"/>
        <v>3371</v>
      </c>
      <c r="J20" s="229"/>
      <c r="K20" s="101"/>
      <c r="L20" s="236"/>
      <c r="M20" s="32"/>
      <c r="N20" s="236"/>
      <c r="O20" s="101"/>
      <c r="P20" s="236"/>
      <c r="Q20" s="160"/>
      <c r="S20" s="95"/>
      <c r="V20" s="97"/>
      <c r="W20" s="97"/>
      <c r="X20" s="97"/>
      <c r="AA20" s="97"/>
      <c r="AB20" s="97"/>
      <c r="AD20" s="97"/>
    </row>
    <row r="21" spans="1:35" s="18" customFormat="1" ht="13.5" thickBot="1" x14ac:dyDescent="0.25">
      <c r="A21" s="157" t="s">
        <v>510</v>
      </c>
      <c r="B21" s="101" t="s">
        <v>294</v>
      </c>
      <c r="C21" s="157">
        <v>4827</v>
      </c>
      <c r="D21" s="101">
        <v>3</v>
      </c>
      <c r="E21" s="232">
        <f t="shared" si="0"/>
        <v>1609</v>
      </c>
      <c r="F21" s="101"/>
      <c r="G21" s="168"/>
      <c r="H21" s="101">
        <v>3</v>
      </c>
      <c r="I21" s="232">
        <f t="shared" si="1"/>
        <v>1609</v>
      </c>
      <c r="J21" s="230"/>
      <c r="K21" s="146"/>
      <c r="L21" s="237"/>
      <c r="M21" s="147"/>
      <c r="N21" s="237"/>
      <c r="O21" s="146"/>
      <c r="P21" s="237"/>
      <c r="Q21" s="161"/>
      <c r="R21" s="101"/>
      <c r="S21" s="95"/>
      <c r="T21" s="93"/>
      <c r="U21" s="93"/>
      <c r="V21" s="97"/>
      <c r="W21" s="97"/>
      <c r="X21" s="97"/>
      <c r="Y21" s="93"/>
      <c r="Z21" s="93"/>
      <c r="AA21" s="97"/>
      <c r="AB21" s="97"/>
      <c r="AC21" s="93"/>
      <c r="AD21" s="97"/>
      <c r="AE21" s="93"/>
      <c r="AF21" s="101"/>
      <c r="AG21" s="101"/>
      <c r="AH21" s="101"/>
      <c r="AI21" s="101"/>
    </row>
    <row r="22" spans="1:35" s="31" customFormat="1" ht="13.5" thickBot="1" x14ac:dyDescent="0.25">
      <c r="A22" s="158" t="s">
        <v>512</v>
      </c>
      <c r="B22" s="146" t="s">
        <v>276</v>
      </c>
      <c r="C22" s="158">
        <v>14994</v>
      </c>
      <c r="D22" s="146">
        <v>7</v>
      </c>
      <c r="E22" s="233">
        <f t="shared" si="0"/>
        <v>2142</v>
      </c>
      <c r="F22" s="146"/>
      <c r="G22" s="169"/>
      <c r="H22" s="146">
        <v>7</v>
      </c>
      <c r="I22" s="233">
        <f t="shared" si="1"/>
        <v>2142</v>
      </c>
      <c r="J22" s="220" t="s">
        <v>511</v>
      </c>
      <c r="K22" s="195">
        <v>14994</v>
      </c>
      <c r="L22" s="239">
        <v>7</v>
      </c>
      <c r="M22" s="150">
        <f t="shared" si="3"/>
        <v>2142</v>
      </c>
      <c r="N22" s="239"/>
      <c r="O22" s="195"/>
      <c r="P22" s="239">
        <v>7</v>
      </c>
      <c r="Q22" s="196">
        <f t="shared" si="4"/>
        <v>2142</v>
      </c>
      <c r="R22" s="101"/>
      <c r="S22" s="95"/>
      <c r="T22" s="93"/>
      <c r="U22" s="93"/>
      <c r="V22" s="97"/>
      <c r="W22" s="97"/>
      <c r="X22" s="97"/>
      <c r="Y22" s="93"/>
      <c r="Z22" s="93"/>
      <c r="AA22" s="97"/>
      <c r="AB22" s="97"/>
      <c r="AC22" s="93"/>
      <c r="AD22" s="97"/>
      <c r="AE22" s="93"/>
      <c r="AF22" s="101"/>
      <c r="AG22" s="101"/>
      <c r="AH22" s="101"/>
      <c r="AI22" s="101"/>
    </row>
    <row r="23" spans="1:35" s="63" customFormat="1" ht="18" customHeight="1" thickBot="1" x14ac:dyDescent="0.25">
      <c r="A23" s="205" t="s">
        <v>513</v>
      </c>
      <c r="B23" s="171"/>
      <c r="C23" s="144">
        <f>SUM(C5:C22)</f>
        <v>203850</v>
      </c>
      <c r="D23" s="140">
        <f>SUM(D5:D22)</f>
        <v>77</v>
      </c>
      <c r="E23" s="235">
        <f>C23/D23</f>
        <v>2647.4025974025976</v>
      </c>
      <c r="F23" s="140">
        <v>2</v>
      </c>
      <c r="G23" s="144">
        <f>C23/F23</f>
        <v>101925</v>
      </c>
      <c r="H23" s="140">
        <f>SUM(D23+F23)</f>
        <v>79</v>
      </c>
      <c r="I23" s="344">
        <f t="shared" si="1"/>
        <v>2580.3797468354433</v>
      </c>
      <c r="J23" s="220" t="s">
        <v>567</v>
      </c>
      <c r="K23" s="140">
        <f>SUM(K5:K22)</f>
        <v>203850</v>
      </c>
      <c r="L23" s="240">
        <f>SUM(L5:L22)</f>
        <v>77</v>
      </c>
      <c r="M23" s="141">
        <f t="shared" si="3"/>
        <v>2647.4025974025976</v>
      </c>
      <c r="N23" s="240">
        <v>2</v>
      </c>
      <c r="O23" s="140">
        <f>K23/N23</f>
        <v>101925</v>
      </c>
      <c r="P23" s="240">
        <f>SUM(P5:P22)</f>
        <v>79</v>
      </c>
      <c r="Q23" s="142">
        <f t="shared" si="4"/>
        <v>2580.3797468354433</v>
      </c>
      <c r="R23" s="82"/>
      <c r="S23" s="95"/>
      <c r="T23" s="95"/>
      <c r="U23" s="95"/>
      <c r="V23" s="183"/>
      <c r="W23" s="183"/>
      <c r="X23" s="183"/>
      <c r="Y23" s="95"/>
      <c r="Z23" s="95"/>
      <c r="AA23" s="183"/>
      <c r="AB23" s="183"/>
      <c r="AC23" s="95"/>
      <c r="AD23" s="183"/>
      <c r="AE23" s="95"/>
      <c r="AF23" s="82"/>
      <c r="AG23" s="82"/>
      <c r="AH23" s="82"/>
      <c r="AI23" s="82"/>
    </row>
    <row r="24" spans="1:35" s="90" customFormat="1" ht="18" customHeight="1" x14ac:dyDescent="0.2">
      <c r="A24" s="95"/>
      <c r="B24" s="82"/>
      <c r="C24" s="82"/>
      <c r="D24" s="82"/>
      <c r="E24" s="99"/>
      <c r="F24" s="82"/>
      <c r="G24" s="82"/>
      <c r="H24" s="82"/>
      <c r="I24" s="99"/>
      <c r="J24" s="82"/>
      <c r="K24" s="95"/>
      <c r="L24" s="95"/>
      <c r="M24" s="183"/>
      <c r="N24" s="95"/>
      <c r="O24" s="95"/>
      <c r="P24" s="95"/>
      <c r="Q24" s="183"/>
      <c r="R24" s="82"/>
      <c r="S24" s="95"/>
      <c r="T24" s="95"/>
      <c r="U24" s="95"/>
      <c r="V24" s="183"/>
      <c r="W24" s="183"/>
      <c r="X24" s="183"/>
      <c r="Y24" s="95"/>
      <c r="Z24" s="95"/>
      <c r="AA24" s="183"/>
      <c r="AB24" s="183"/>
      <c r="AC24" s="95"/>
      <c r="AD24" s="183"/>
      <c r="AE24" s="95"/>
      <c r="AF24" s="82"/>
      <c r="AG24" s="82"/>
      <c r="AH24" s="82"/>
      <c r="AI24" s="82"/>
    </row>
    <row r="25" spans="1:35" s="90" customFormat="1" ht="18" customHeight="1" x14ac:dyDescent="0.2">
      <c r="A25" s="198" t="s">
        <v>601</v>
      </c>
      <c r="B25" s="663" t="s">
        <v>681</v>
      </c>
      <c r="C25" s="87"/>
      <c r="D25" s="87"/>
      <c r="E25" s="87"/>
      <c r="F25" s="87"/>
      <c r="G25" s="87"/>
      <c r="H25" s="82"/>
      <c r="I25" s="99"/>
      <c r="J25" s="82"/>
      <c r="K25" s="95"/>
      <c r="L25" s="95"/>
      <c r="M25" s="183"/>
      <c r="N25" s="95"/>
      <c r="O25" s="95"/>
      <c r="P25" s="95"/>
      <c r="Q25" s="183"/>
      <c r="R25" s="82"/>
      <c r="S25" s="95"/>
      <c r="T25" s="95"/>
      <c r="U25" s="95"/>
      <c r="V25" s="183"/>
      <c r="W25" s="183"/>
      <c r="X25" s="183"/>
      <c r="Y25" s="95"/>
      <c r="Z25" s="95"/>
      <c r="AA25" s="183"/>
      <c r="AB25" s="183"/>
      <c r="AC25" s="95"/>
      <c r="AD25" s="183"/>
      <c r="AE25" s="95"/>
      <c r="AF25" s="82"/>
      <c r="AG25" s="82"/>
      <c r="AH25" s="82"/>
      <c r="AI25" s="82"/>
    </row>
    <row r="26" spans="1:35" s="90" customFormat="1" ht="18" customHeight="1" x14ac:dyDescent="0.2">
      <c r="A26" s="12"/>
      <c r="B26" s="13" t="s">
        <v>305</v>
      </c>
      <c r="C26" s="13"/>
      <c r="D26" s="13"/>
      <c r="E26" s="13"/>
      <c r="F26" s="13"/>
      <c r="G26" s="13"/>
      <c r="H26" s="82"/>
      <c r="I26" s="99"/>
      <c r="J26" s="82"/>
      <c r="K26" s="95"/>
      <c r="L26" s="95"/>
      <c r="M26" s="183"/>
      <c r="N26" s="95"/>
      <c r="O26" s="95"/>
      <c r="P26" s="95"/>
      <c r="Q26" s="183"/>
      <c r="R26" s="82"/>
      <c r="S26" s="95"/>
      <c r="T26" s="95"/>
      <c r="U26" s="95"/>
      <c r="V26" s="183"/>
      <c r="W26" s="183"/>
      <c r="X26" s="183"/>
      <c r="Y26" s="95"/>
      <c r="Z26" s="95"/>
      <c r="AA26" s="183"/>
      <c r="AB26" s="183"/>
      <c r="AC26" s="95"/>
      <c r="AD26" s="183"/>
      <c r="AE26" s="95"/>
      <c r="AF26" s="82"/>
      <c r="AG26" s="82"/>
      <c r="AH26" s="82"/>
      <c r="AI26" s="82"/>
    </row>
    <row r="27" spans="1:35" s="90" customFormat="1" ht="18" customHeight="1" x14ac:dyDescent="0.2">
      <c r="A27" s="95"/>
      <c r="B27" s="82"/>
      <c r="C27" s="82"/>
      <c r="D27" s="82"/>
      <c r="E27" s="99"/>
      <c r="F27" s="82"/>
      <c r="G27" s="82"/>
      <c r="H27" s="82"/>
      <c r="I27" s="99"/>
      <c r="J27" s="82"/>
      <c r="K27" s="82"/>
      <c r="L27" s="82"/>
      <c r="M27" s="99"/>
      <c r="N27" s="82"/>
      <c r="O27" s="82"/>
      <c r="P27" s="82"/>
      <c r="Q27" s="99"/>
      <c r="R27" s="82"/>
      <c r="S27" s="95"/>
      <c r="T27" s="95"/>
      <c r="U27" s="95"/>
      <c r="V27" s="183"/>
      <c r="W27" s="183"/>
      <c r="X27" s="183"/>
      <c r="Y27" s="95"/>
      <c r="Z27" s="95"/>
      <c r="AA27" s="183"/>
      <c r="AB27" s="183"/>
      <c r="AC27" s="95"/>
      <c r="AD27" s="183"/>
      <c r="AE27" s="95"/>
      <c r="AF27" s="82"/>
      <c r="AG27" s="82"/>
      <c r="AH27" s="82"/>
      <c r="AI27" s="82"/>
    </row>
    <row r="29" spans="1:35" s="87" customFormat="1" ht="15" x14ac:dyDescent="0.25">
      <c r="A29" s="138" t="s">
        <v>638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R29" s="101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101"/>
      <c r="AG29" s="101"/>
      <c r="AH29" s="101"/>
      <c r="AI29" s="101"/>
    </row>
    <row r="30" spans="1:35" s="87" customFormat="1" ht="13.5" thickBot="1" x14ac:dyDescent="0.25">
      <c r="R30" s="101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101"/>
      <c r="AG30" s="101"/>
      <c r="AH30" s="101"/>
      <c r="AI30" s="101"/>
    </row>
    <row r="31" spans="1:35" s="87" customFormat="1" ht="48.75" thickBot="1" x14ac:dyDescent="0.25">
      <c r="B31" s="153" t="s">
        <v>588</v>
      </c>
      <c r="C31" s="156" t="s">
        <v>711</v>
      </c>
      <c r="D31" s="159" t="s">
        <v>712</v>
      </c>
      <c r="E31" s="154" t="s">
        <v>713</v>
      </c>
      <c r="F31" s="152" t="s">
        <v>710</v>
      </c>
      <c r="G31" s="155" t="s">
        <v>709</v>
      </c>
      <c r="H31" s="154" t="s">
        <v>714</v>
      </c>
      <c r="I31" s="151" t="s">
        <v>715</v>
      </c>
      <c r="J31" s="152" t="s">
        <v>716</v>
      </c>
      <c r="K31" s="155" t="s">
        <v>729</v>
      </c>
      <c r="L31" s="154" t="s">
        <v>731</v>
      </c>
      <c r="M31" s="152" t="s">
        <v>717</v>
      </c>
      <c r="N31" s="155" t="s">
        <v>718</v>
      </c>
      <c r="R31" s="101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101"/>
      <c r="AG31" s="101"/>
      <c r="AH31" s="101"/>
      <c r="AI31" s="101"/>
    </row>
    <row r="32" spans="1:35" s="87" customFormat="1" x14ac:dyDescent="0.2">
      <c r="B32" s="143" t="s">
        <v>494</v>
      </c>
      <c r="C32" s="101">
        <v>34980</v>
      </c>
      <c r="D32" s="168">
        <v>16</v>
      </c>
      <c r="E32" s="32">
        <v>2186.25</v>
      </c>
      <c r="F32" s="247">
        <v>13.992000000000001</v>
      </c>
      <c r="G32" s="166">
        <f>D32-F32</f>
        <v>2.0079999999999991</v>
      </c>
      <c r="H32" s="224">
        <v>1</v>
      </c>
      <c r="I32" s="101">
        <v>34980</v>
      </c>
      <c r="J32" s="247">
        <v>6.9960000000000004</v>
      </c>
      <c r="K32" s="166">
        <f>H32-J32</f>
        <v>-5.9960000000000004</v>
      </c>
      <c r="L32" s="224">
        <v>17</v>
      </c>
      <c r="M32" s="32">
        <v>2057.6470588235293</v>
      </c>
      <c r="N32" s="166">
        <f>K32+G32</f>
        <v>-3.9880000000000013</v>
      </c>
      <c r="R32" s="101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101"/>
      <c r="AG32" s="101"/>
      <c r="AH32" s="101"/>
      <c r="AI32" s="101"/>
    </row>
    <row r="33" spans="1:37" s="87" customFormat="1" x14ac:dyDescent="0.2">
      <c r="B33" s="143" t="s">
        <v>495</v>
      </c>
      <c r="C33" s="101">
        <v>30717</v>
      </c>
      <c r="D33" s="168">
        <v>11</v>
      </c>
      <c r="E33" s="32">
        <v>2792.4545454545455</v>
      </c>
      <c r="F33" s="247">
        <v>12.286799999999999</v>
      </c>
      <c r="G33" s="166">
        <f>D33-F33</f>
        <v>-1.2867999999999995</v>
      </c>
      <c r="H33" s="224">
        <v>1</v>
      </c>
      <c r="I33" s="101">
        <v>30717</v>
      </c>
      <c r="J33" s="247">
        <v>6.1433999999999997</v>
      </c>
      <c r="K33" s="166">
        <v>-5.1433999999999997</v>
      </c>
      <c r="L33" s="224">
        <v>12</v>
      </c>
      <c r="M33" s="32">
        <v>2559.75</v>
      </c>
      <c r="N33" s="166">
        <f t="shared" ref="N33:N37" si="5">K33+G33</f>
        <v>-6.4301999999999992</v>
      </c>
      <c r="R33" s="101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101"/>
      <c r="AG33" s="101"/>
      <c r="AH33" s="101"/>
      <c r="AI33" s="101"/>
    </row>
    <row r="34" spans="1:37" s="87" customFormat="1" x14ac:dyDescent="0.2">
      <c r="B34" s="143" t="s">
        <v>499</v>
      </c>
      <c r="C34" s="101">
        <v>81298</v>
      </c>
      <c r="D34" s="168">
        <v>29</v>
      </c>
      <c r="E34" s="32">
        <v>2803.3793103448274</v>
      </c>
      <c r="F34" s="247">
        <v>32.519199999999998</v>
      </c>
      <c r="G34" s="166">
        <f>D34-F34</f>
        <v>-3.5191999999999979</v>
      </c>
      <c r="H34" s="224"/>
      <c r="I34" s="101"/>
      <c r="J34" s="247">
        <v>16.259599999999999</v>
      </c>
      <c r="K34" s="166">
        <v>-16.259599999999999</v>
      </c>
      <c r="L34" s="224">
        <v>29</v>
      </c>
      <c r="M34" s="32">
        <v>2803.3793103448274</v>
      </c>
      <c r="N34" s="166">
        <f t="shared" si="5"/>
        <v>-19.778799999999997</v>
      </c>
      <c r="Q34" s="660"/>
      <c r="R34" s="672"/>
      <c r="S34" s="665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101"/>
      <c r="AG34" s="101"/>
      <c r="AH34" s="101"/>
      <c r="AI34" s="101"/>
    </row>
    <row r="35" spans="1:37" s="87" customFormat="1" x14ac:dyDescent="0.2">
      <c r="B35" s="143" t="s">
        <v>506</v>
      </c>
      <c r="C35" s="101">
        <v>41861</v>
      </c>
      <c r="D35" s="168">
        <v>14</v>
      </c>
      <c r="E35" s="32">
        <v>2990.0714285714284</v>
      </c>
      <c r="F35" s="247">
        <v>16.744399999999999</v>
      </c>
      <c r="G35" s="166">
        <f>D35-F35</f>
        <v>-2.7443999999999988</v>
      </c>
      <c r="H35" s="224"/>
      <c r="I35" s="101"/>
      <c r="J35" s="247">
        <v>8.3721999999999994</v>
      </c>
      <c r="K35" s="166">
        <v>-8.3721999999999994</v>
      </c>
      <c r="L35" s="224">
        <v>14</v>
      </c>
      <c r="M35" s="32">
        <v>2990.0714285714284</v>
      </c>
      <c r="N35" s="166">
        <f t="shared" si="5"/>
        <v>-11.116599999999998</v>
      </c>
      <c r="Q35" s="660"/>
      <c r="R35" s="672"/>
      <c r="S35" s="665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101"/>
      <c r="AG35" s="101"/>
      <c r="AH35" s="101"/>
      <c r="AI35" s="101"/>
    </row>
    <row r="36" spans="1:37" s="87" customFormat="1" ht="13.5" thickBot="1" x14ac:dyDescent="0.25">
      <c r="B36" s="145" t="s">
        <v>511</v>
      </c>
      <c r="C36" s="101">
        <v>14994</v>
      </c>
      <c r="D36" s="168">
        <v>7</v>
      </c>
      <c r="E36" s="147">
        <v>2142</v>
      </c>
      <c r="F36" s="247">
        <v>5.9976000000000003</v>
      </c>
      <c r="G36" s="285">
        <f>D36-F36</f>
        <v>1.0023999999999997</v>
      </c>
      <c r="H36" s="224"/>
      <c r="I36" s="101"/>
      <c r="J36" s="247">
        <v>2.9988000000000001</v>
      </c>
      <c r="K36" s="285">
        <v>-2.9988000000000001</v>
      </c>
      <c r="L36" s="224">
        <v>7</v>
      </c>
      <c r="M36" s="147">
        <v>2142</v>
      </c>
      <c r="N36" s="286">
        <f t="shared" si="5"/>
        <v>-1.9964000000000004</v>
      </c>
      <c r="R36" s="101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101"/>
      <c r="AG36" s="101"/>
      <c r="AH36" s="101"/>
      <c r="AI36" s="101"/>
    </row>
    <row r="37" spans="1:37" s="87" customFormat="1" ht="13.5" thickBot="1" x14ac:dyDescent="0.25">
      <c r="B37" s="171" t="s">
        <v>567</v>
      </c>
      <c r="C37" s="144">
        <v>203850</v>
      </c>
      <c r="D37" s="144">
        <v>77</v>
      </c>
      <c r="E37" s="207">
        <v>2647.4025974025976</v>
      </c>
      <c r="F37" s="235">
        <v>81.540000000000006</v>
      </c>
      <c r="G37" s="287">
        <f>G36+G35+G34+G33+G32+G39</f>
        <v>-4.5399999999999974</v>
      </c>
      <c r="H37" s="144">
        <v>2</v>
      </c>
      <c r="I37" s="144">
        <v>101925</v>
      </c>
      <c r="J37" s="235">
        <v>40.770000000000003</v>
      </c>
      <c r="K37" s="288">
        <v>-38.770000000000003</v>
      </c>
      <c r="L37" s="144">
        <v>79</v>
      </c>
      <c r="M37" s="207">
        <v>2580.3797468354433</v>
      </c>
      <c r="N37" s="285">
        <f t="shared" si="5"/>
        <v>-43.31</v>
      </c>
      <c r="R37" s="101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101"/>
      <c r="AG37" s="101"/>
      <c r="AH37" s="101"/>
      <c r="AI37" s="101"/>
    </row>
    <row r="38" spans="1:37" s="87" customFormat="1" x14ac:dyDescent="0.2">
      <c r="R38" s="101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101"/>
      <c r="AG38" s="101"/>
      <c r="AH38" s="101"/>
      <c r="AI38" s="101"/>
    </row>
    <row r="39" spans="1:37" s="1" customFormat="1" ht="11.25" customHeight="1" x14ac:dyDescent="0.2">
      <c r="A39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93"/>
      <c r="S39" s="93"/>
      <c r="T39" s="93"/>
      <c r="U39" s="93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12"/>
      <c r="AG39" s="112"/>
      <c r="AH39" s="112"/>
      <c r="AI39" s="112"/>
      <c r="AJ39" s="3"/>
      <c r="AK39" s="3"/>
    </row>
    <row r="40" spans="1:37" s="1" customFormat="1" ht="21.75" customHeight="1" x14ac:dyDescent="0.2">
      <c r="A40" s="198" t="s">
        <v>601</v>
      </c>
      <c r="B40" s="663" t="s">
        <v>681</v>
      </c>
      <c r="C40" s="87"/>
      <c r="D40" s="87"/>
      <c r="E40" s="87"/>
      <c r="F40" s="87"/>
      <c r="G40" s="87"/>
      <c r="H40" s="87"/>
      <c r="I40" s="131"/>
      <c r="J40" s="130"/>
      <c r="K40" s="131"/>
      <c r="L40" s="131"/>
      <c r="M40" s="131"/>
      <c r="N40" s="131"/>
      <c r="O40" s="131"/>
      <c r="P40" s="131"/>
      <c r="Q40" s="131"/>
      <c r="R40" s="93"/>
      <c r="S40" s="93"/>
      <c r="T40" s="93"/>
      <c r="U40" s="93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12"/>
      <c r="AG40" s="112"/>
      <c r="AH40" s="112"/>
      <c r="AI40" s="112"/>
      <c r="AJ40" s="3"/>
      <c r="AK40" s="3"/>
    </row>
    <row r="41" spans="1:37" s="1" customFormat="1" ht="18.75" customHeight="1" x14ac:dyDescent="0.2">
      <c r="A41" s="12"/>
      <c r="B41" s="13" t="s">
        <v>305</v>
      </c>
      <c r="C41" s="13"/>
      <c r="D41" s="13"/>
      <c r="E41" s="13"/>
      <c r="F41" s="13"/>
      <c r="G41" s="13"/>
      <c r="H41" s="13"/>
      <c r="I41" s="131"/>
      <c r="J41" s="130"/>
      <c r="K41" s="131"/>
      <c r="L41" s="131"/>
      <c r="M41" s="131"/>
      <c r="N41" s="131"/>
      <c r="O41" s="131"/>
      <c r="P41" s="131"/>
      <c r="Q41" s="131"/>
      <c r="R41" s="93"/>
      <c r="S41" s="93"/>
      <c r="T41" s="93"/>
      <c r="U41" s="93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12"/>
      <c r="AG41" s="112"/>
      <c r="AH41" s="112"/>
      <c r="AI41" s="112"/>
      <c r="AJ41" s="3"/>
      <c r="AK41" s="3"/>
    </row>
    <row r="42" spans="1:37" s="1" customFormat="1" ht="18.75" customHeight="1" x14ac:dyDescent="0.2">
      <c r="A42" s="12"/>
      <c r="B42" s="13"/>
      <c r="C42" s="13"/>
      <c r="D42" s="13"/>
      <c r="E42" s="13"/>
      <c r="F42" s="13"/>
      <c r="G42" s="13"/>
      <c r="H42" s="13"/>
      <c r="I42" s="131"/>
      <c r="J42" s="130"/>
      <c r="K42" s="131"/>
      <c r="L42" s="131"/>
      <c r="M42" s="131"/>
      <c r="N42" s="131"/>
      <c r="O42" s="131"/>
      <c r="P42" s="131"/>
      <c r="Q42" s="131"/>
      <c r="R42" s="93"/>
      <c r="S42" s="93"/>
      <c r="T42" s="93"/>
      <c r="U42" s="93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12"/>
      <c r="AG42" s="112"/>
      <c r="AH42" s="112"/>
      <c r="AI42" s="112"/>
      <c r="AJ42" s="3"/>
      <c r="AK42" s="3"/>
    </row>
    <row r="43" spans="1:37" s="1" customFormat="1" ht="18.75" customHeight="1" x14ac:dyDescent="0.2">
      <c r="A43" s="90" t="s">
        <v>639</v>
      </c>
      <c r="B43" s="13"/>
      <c r="C43" s="13"/>
      <c r="D43" s="13"/>
      <c r="E43" s="13"/>
      <c r="F43" s="13"/>
      <c r="G43" s="13"/>
      <c r="H43" s="13"/>
      <c r="I43" s="131"/>
      <c r="J43" s="130"/>
      <c r="K43" s="131"/>
      <c r="L43" s="131"/>
      <c r="M43" s="131"/>
      <c r="N43" s="131"/>
      <c r="O43" s="131"/>
      <c r="P43" s="131"/>
      <c r="Q43" s="131"/>
      <c r="R43" s="93"/>
      <c r="S43" s="93"/>
      <c r="T43" s="93"/>
      <c r="U43" s="93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12"/>
      <c r="AG43" s="112"/>
      <c r="AH43" s="112"/>
      <c r="AI43" s="112"/>
      <c r="AJ43" s="3"/>
      <c r="AK43" s="3"/>
    </row>
    <row r="44" spans="1:37" s="1" customFormat="1" ht="18.75" customHeight="1" thickBot="1" x14ac:dyDescent="0.25">
      <c r="A44" s="5"/>
      <c r="B44" s="6"/>
      <c r="C44" s="3"/>
      <c r="D44" s="3"/>
      <c r="E44" s="3"/>
      <c r="F44" s="3"/>
      <c r="G44" s="3"/>
      <c r="H44" s="3"/>
      <c r="I44" s="131"/>
      <c r="J44" s="130" t="s">
        <v>596</v>
      </c>
      <c r="K44" s="131"/>
      <c r="L44" s="131"/>
      <c r="M44" s="131"/>
      <c r="N44" s="131"/>
      <c r="O44" s="131"/>
      <c r="P44" s="131"/>
      <c r="Q44" s="131"/>
      <c r="R44" s="93"/>
      <c r="S44" s="93"/>
      <c r="T44" s="93"/>
      <c r="U44" s="93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12"/>
      <c r="AG44" s="112"/>
      <c r="AH44" s="112"/>
      <c r="AI44" s="112"/>
      <c r="AJ44" s="3"/>
    </row>
    <row r="45" spans="1:37" s="1" customFormat="1" ht="23.25" customHeight="1" thickBot="1" x14ac:dyDescent="0.3">
      <c r="B45" s="331" t="s">
        <v>609</v>
      </c>
      <c r="C45" s="335" t="s">
        <v>495</v>
      </c>
      <c r="D45" s="336" t="s">
        <v>592</v>
      </c>
      <c r="E45" s="336" t="s">
        <v>591</v>
      </c>
      <c r="F45" s="336" t="s">
        <v>506</v>
      </c>
      <c r="G45" s="337" t="s">
        <v>590</v>
      </c>
      <c r="H45" s="338" t="s">
        <v>708</v>
      </c>
      <c r="I45" s="97"/>
      <c r="J45" s="289" t="s">
        <v>59</v>
      </c>
      <c r="K45" s="254">
        <f>H46+H47+H48</f>
        <v>77</v>
      </c>
      <c r="L45" s="863" t="s">
        <v>594</v>
      </c>
      <c r="M45" s="863"/>
      <c r="N45" s="93"/>
      <c r="O45" s="93"/>
      <c r="P45" s="93"/>
      <c r="Q45" s="97"/>
      <c r="R45" s="102"/>
      <c r="S45" s="102"/>
      <c r="T45" s="94"/>
      <c r="U45" s="93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12"/>
      <c r="AG45" s="112"/>
      <c r="AH45" s="112"/>
      <c r="AI45" s="112"/>
      <c r="AJ45" s="3"/>
    </row>
    <row r="46" spans="1:37" s="1" customFormat="1" ht="23.25" customHeight="1" x14ac:dyDescent="0.25">
      <c r="B46" s="332" t="s">
        <v>37</v>
      </c>
      <c r="C46" s="321">
        <v>8</v>
      </c>
      <c r="D46" s="322">
        <v>18</v>
      </c>
      <c r="E46" s="322">
        <v>13</v>
      </c>
      <c r="F46" s="322">
        <v>4</v>
      </c>
      <c r="G46" s="323">
        <v>5</v>
      </c>
      <c r="H46" s="324">
        <f>SUM(C46:G46)</f>
        <v>48</v>
      </c>
      <c r="I46" s="97"/>
      <c r="J46" s="290" t="s">
        <v>593</v>
      </c>
      <c r="K46" s="255">
        <f>H49+H50</f>
        <v>2</v>
      </c>
      <c r="L46" s="853" t="s">
        <v>595</v>
      </c>
      <c r="M46" s="853"/>
      <c r="N46" s="93"/>
      <c r="O46" s="93"/>
      <c r="P46" s="93"/>
      <c r="Q46" s="97"/>
      <c r="R46" s="102"/>
      <c r="S46" s="102"/>
      <c r="T46" s="93"/>
      <c r="U46" s="93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12"/>
      <c r="AG46" s="112"/>
      <c r="AH46" s="112"/>
      <c r="AI46" s="112"/>
      <c r="AJ46" s="3"/>
    </row>
    <row r="47" spans="1:37" s="1" customFormat="1" ht="23.25" customHeight="1" x14ac:dyDescent="0.25">
      <c r="B47" s="333" t="s">
        <v>38</v>
      </c>
      <c r="C47" s="317">
        <v>2</v>
      </c>
      <c r="D47" s="51">
        <v>11</v>
      </c>
      <c r="E47" s="51">
        <v>3</v>
      </c>
      <c r="F47" s="51">
        <v>10</v>
      </c>
      <c r="G47" s="316">
        <v>2</v>
      </c>
      <c r="H47" s="325">
        <f>SUM(C47:G47)</f>
        <v>28</v>
      </c>
      <c r="I47" s="129" t="s">
        <v>599</v>
      </c>
      <c r="J47" s="95"/>
      <c r="K47" s="93"/>
      <c r="L47" s="93"/>
      <c r="M47" s="97"/>
      <c r="N47" s="93"/>
      <c r="O47" s="93"/>
      <c r="P47" s="93"/>
      <c r="Q47" s="97"/>
      <c r="R47" s="102"/>
      <c r="S47" s="102"/>
      <c r="T47" s="93"/>
      <c r="U47" s="93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12"/>
      <c r="AG47" s="112"/>
      <c r="AH47" s="112"/>
      <c r="AI47" s="112"/>
      <c r="AJ47" s="3"/>
    </row>
    <row r="48" spans="1:37" s="1" customFormat="1" ht="23.25" customHeight="1" x14ac:dyDescent="0.25">
      <c r="B48" s="333" t="s">
        <v>43</v>
      </c>
      <c r="C48" s="317">
        <v>1</v>
      </c>
      <c r="D48" s="51"/>
      <c r="E48" s="51"/>
      <c r="F48" s="51"/>
      <c r="G48" s="316"/>
      <c r="H48" s="325">
        <v>1</v>
      </c>
      <c r="I48" s="129"/>
      <c r="J48" s="197" t="s">
        <v>600</v>
      </c>
      <c r="K48" s="93"/>
      <c r="L48" s="93"/>
      <c r="M48" s="97"/>
      <c r="N48" s="93"/>
      <c r="O48" s="93"/>
      <c r="P48" s="93"/>
      <c r="Q48" s="97"/>
      <c r="R48" s="102"/>
      <c r="S48" s="102"/>
      <c r="T48" s="93"/>
      <c r="U48" s="93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12"/>
      <c r="AG48" s="112"/>
      <c r="AH48" s="112"/>
      <c r="AI48" s="112"/>
      <c r="AJ48" s="3"/>
    </row>
    <row r="49" spans="1:37" s="1" customFormat="1" ht="23.25" customHeight="1" x14ac:dyDescent="0.25">
      <c r="B49" s="333" t="s">
        <v>49</v>
      </c>
      <c r="C49" s="317"/>
      <c r="D49" s="51"/>
      <c r="E49" s="51">
        <v>1</v>
      </c>
      <c r="F49" s="51"/>
      <c r="G49" s="316"/>
      <c r="H49" s="326">
        <v>1</v>
      </c>
      <c r="I49" s="108"/>
      <c r="J49" s="197"/>
      <c r="K49" s="100"/>
      <c r="L49" s="100"/>
      <c r="M49" s="98"/>
      <c r="N49" s="100"/>
      <c r="O49" s="100"/>
      <c r="P49" s="107"/>
      <c r="Q49" s="108"/>
      <c r="R49" s="102"/>
      <c r="S49" s="102"/>
      <c r="T49" s="93"/>
      <c r="U49" s="93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12"/>
      <c r="AG49" s="112"/>
      <c r="AH49" s="112"/>
      <c r="AI49" s="112"/>
      <c r="AJ49" s="3"/>
    </row>
    <row r="50" spans="1:37" s="1" customFormat="1" ht="23.25" customHeight="1" thickBot="1" x14ac:dyDescent="0.3">
      <c r="B50" s="334" t="s">
        <v>39</v>
      </c>
      <c r="C50" s="318">
        <v>1</v>
      </c>
      <c r="D50" s="319"/>
      <c r="E50" s="319"/>
      <c r="F50" s="319"/>
      <c r="G50" s="320"/>
      <c r="H50" s="327">
        <f>SUM(C50:G50)</f>
        <v>1</v>
      </c>
      <c r="I50" s="108"/>
      <c r="J50" s="116"/>
      <c r="K50" s="113"/>
      <c r="L50" s="100"/>
      <c r="M50" s="98"/>
      <c r="N50" s="100"/>
      <c r="O50" s="100"/>
      <c r="P50" s="106"/>
      <c r="Q50" s="108"/>
      <c r="R50" s="102"/>
      <c r="S50" s="102"/>
      <c r="T50" s="93"/>
      <c r="U50" s="93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12"/>
      <c r="AG50" s="112"/>
      <c r="AH50" s="112"/>
      <c r="AI50" s="112"/>
      <c r="AJ50" s="3"/>
      <c r="AK50" s="3"/>
    </row>
    <row r="51" spans="1:37" s="1" customFormat="1" ht="18.75" customHeight="1" thickBot="1" x14ac:dyDescent="0.3">
      <c r="B51" s="340" t="s">
        <v>2</v>
      </c>
      <c r="C51" s="339">
        <f>SUM(C46:C50)</f>
        <v>12</v>
      </c>
      <c r="D51" s="328">
        <f>SUM(D46:D50)</f>
        <v>29</v>
      </c>
      <c r="E51" s="328">
        <f>SUM(E46:E50)</f>
        <v>17</v>
      </c>
      <c r="F51" s="328">
        <f>SUM(F46:F50)</f>
        <v>14</v>
      </c>
      <c r="G51" s="329">
        <f>SUM(G46:G50)</f>
        <v>7</v>
      </c>
      <c r="H51" s="330">
        <f>SUM(C51:G51)</f>
        <v>79</v>
      </c>
      <c r="I51" s="108"/>
      <c r="J51" s="116"/>
      <c r="K51" s="100"/>
      <c r="L51" s="100"/>
      <c r="M51" s="98"/>
      <c r="N51" s="100"/>
      <c r="O51" s="100"/>
      <c r="P51" s="107"/>
      <c r="Q51" s="108"/>
      <c r="R51" s="102"/>
      <c r="S51" s="102"/>
      <c r="T51" s="93"/>
      <c r="U51" s="93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12"/>
      <c r="AG51" s="112"/>
      <c r="AH51" s="112"/>
      <c r="AI51" s="112"/>
      <c r="AJ51" s="3"/>
      <c r="AK51" s="3"/>
    </row>
    <row r="52" spans="1:37" s="1" customFormat="1" ht="18.75" customHeight="1" x14ac:dyDescent="0.25">
      <c r="A52" s="118"/>
      <c r="B52" s="119"/>
      <c r="C52" s="115"/>
      <c r="D52" s="105"/>
      <c r="E52" s="108"/>
      <c r="F52" s="105"/>
      <c r="G52" s="107"/>
      <c r="H52" s="105"/>
      <c r="I52" s="108"/>
      <c r="J52" s="116"/>
      <c r="K52" s="113"/>
      <c r="L52" s="100"/>
      <c r="M52" s="98"/>
      <c r="N52" s="100"/>
      <c r="O52" s="100"/>
      <c r="P52" s="107"/>
      <c r="Q52" s="108"/>
      <c r="R52" s="102"/>
      <c r="S52" s="102"/>
      <c r="T52" s="93"/>
      <c r="U52" s="93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12"/>
      <c r="AG52" s="112"/>
      <c r="AH52" s="112"/>
      <c r="AI52" s="112"/>
      <c r="AJ52" s="3"/>
      <c r="AK52" s="3"/>
    </row>
    <row r="53" spans="1:37" s="1" customFormat="1" ht="23.25" customHeight="1" x14ac:dyDescent="0.25">
      <c r="A53" s="198" t="s">
        <v>601</v>
      </c>
      <c r="B53" s="663" t="s">
        <v>681</v>
      </c>
      <c r="C53" s="87"/>
      <c r="D53" s="87"/>
      <c r="E53" s="87"/>
      <c r="F53" s="87"/>
      <c r="G53" s="87"/>
      <c r="H53" s="87"/>
      <c r="I53" s="108"/>
      <c r="J53" s="116"/>
      <c r="K53" s="113"/>
      <c r="L53" s="100"/>
      <c r="M53" s="98"/>
      <c r="N53" s="100"/>
      <c r="O53" s="100"/>
      <c r="P53" s="107"/>
      <c r="Q53" s="108"/>
      <c r="R53" s="102"/>
      <c r="S53" s="102"/>
      <c r="T53" s="93"/>
      <c r="U53" s="93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12"/>
      <c r="AG53" s="112"/>
      <c r="AH53" s="112"/>
      <c r="AI53" s="112"/>
      <c r="AJ53" s="3"/>
      <c r="AK53" s="3"/>
    </row>
    <row r="54" spans="1:37" s="1" customFormat="1" ht="18.75" customHeight="1" x14ac:dyDescent="0.25">
      <c r="A54" s="104"/>
      <c r="B54" s="136"/>
      <c r="C54" s="136"/>
      <c r="D54" s="136"/>
      <c r="E54" s="133"/>
      <c r="F54" s="133"/>
      <c r="G54" s="132"/>
      <c r="H54" s="133"/>
      <c r="I54" s="108"/>
      <c r="J54" s="116"/>
      <c r="K54" s="113"/>
      <c r="L54" s="100"/>
      <c r="M54" s="98"/>
      <c r="N54" s="100"/>
      <c r="O54" s="100"/>
      <c r="P54" s="107"/>
      <c r="Q54" s="108"/>
      <c r="R54" s="102"/>
      <c r="S54" s="102"/>
      <c r="T54" s="93"/>
      <c r="U54" s="93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12"/>
      <c r="AG54" s="112"/>
      <c r="AH54" s="112"/>
      <c r="AI54" s="112"/>
      <c r="AJ54" s="3"/>
      <c r="AK54" s="3"/>
    </row>
    <row r="55" spans="1:37" s="1" customFormat="1" ht="18.75" customHeight="1" x14ac:dyDescent="0.25">
      <c r="A55" s="114"/>
      <c r="B55" s="136"/>
      <c r="C55" s="136"/>
      <c r="D55" s="136"/>
      <c r="E55" s="108"/>
      <c r="F55" s="105"/>
      <c r="G55" s="107"/>
      <c r="H55" s="105"/>
      <c r="I55" s="108"/>
      <c r="J55" s="116"/>
      <c r="K55" s="113"/>
      <c r="L55" s="100"/>
      <c r="M55" s="98"/>
      <c r="N55" s="100"/>
      <c r="O55" s="100"/>
      <c r="P55" s="107"/>
      <c r="Q55" s="108"/>
      <c r="R55" s="102"/>
      <c r="S55" s="102"/>
      <c r="T55" s="93"/>
      <c r="U55" s="93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12"/>
      <c r="AG55" s="112"/>
      <c r="AH55" s="112"/>
      <c r="AI55" s="112"/>
      <c r="AJ55" s="3"/>
      <c r="AK55" s="3"/>
    </row>
    <row r="56" spans="1:37" s="1" customFormat="1" ht="18.75" customHeight="1" x14ac:dyDescent="0.25">
      <c r="A56" s="114"/>
      <c r="B56" s="119"/>
      <c r="C56" s="115"/>
      <c r="D56" s="105"/>
      <c r="E56" s="108"/>
      <c r="F56" s="105"/>
      <c r="G56" s="107"/>
      <c r="H56" s="105"/>
      <c r="I56" s="108"/>
      <c r="J56" s="116"/>
      <c r="K56" s="113"/>
      <c r="L56" s="100"/>
      <c r="M56" s="98"/>
      <c r="N56" s="100"/>
      <c r="O56" s="100"/>
      <c r="P56" s="107"/>
      <c r="Q56" s="108"/>
      <c r="R56" s="102"/>
      <c r="S56" s="102"/>
      <c r="T56" s="93"/>
      <c r="U56" s="93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12"/>
      <c r="AG56" s="112"/>
      <c r="AH56" s="112"/>
      <c r="AI56" s="112"/>
      <c r="AJ56" s="3"/>
      <c r="AK56" s="3"/>
    </row>
    <row r="57" spans="1:37" s="1" customFormat="1" ht="18.75" customHeight="1" x14ac:dyDescent="0.25">
      <c r="A57" s="114"/>
      <c r="B57" s="119"/>
      <c r="C57" s="115"/>
      <c r="D57" s="105"/>
      <c r="E57" s="108"/>
      <c r="F57" s="105"/>
      <c r="G57" s="107"/>
      <c r="H57" s="105"/>
      <c r="I57" s="108"/>
      <c r="J57" s="116"/>
      <c r="K57" s="113"/>
      <c r="L57" s="100"/>
      <c r="M57" s="98"/>
      <c r="N57" s="100"/>
      <c r="O57" s="100"/>
      <c r="P57" s="107"/>
      <c r="Q57" s="108"/>
      <c r="R57" s="102"/>
      <c r="S57" s="102"/>
      <c r="T57" s="93"/>
      <c r="U57" s="93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12"/>
      <c r="AG57" s="112"/>
      <c r="AH57" s="112"/>
      <c r="AI57" s="112"/>
      <c r="AJ57" s="3"/>
      <c r="AK57" s="3"/>
    </row>
    <row r="58" spans="1:37" s="1" customFormat="1" ht="18.75" customHeight="1" x14ac:dyDescent="0.25">
      <c r="A58" s="114"/>
      <c r="B58" s="120"/>
      <c r="C58" s="115"/>
      <c r="D58" s="105"/>
      <c r="E58" s="108"/>
      <c r="F58" s="105"/>
      <c r="G58" s="107"/>
      <c r="H58" s="105"/>
      <c r="I58" s="108"/>
      <c r="J58" s="116"/>
      <c r="K58" s="113"/>
      <c r="L58" s="100"/>
      <c r="M58" s="98"/>
      <c r="N58" s="100"/>
      <c r="O58" s="100"/>
      <c r="P58" s="106"/>
      <c r="Q58" s="108"/>
      <c r="R58" s="102"/>
      <c r="S58" s="102"/>
      <c r="T58" s="93"/>
      <c r="U58" s="93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12"/>
      <c r="AG58" s="112"/>
      <c r="AH58" s="112"/>
      <c r="AI58" s="112"/>
      <c r="AJ58" s="3"/>
      <c r="AK58" s="3"/>
    </row>
    <row r="59" spans="1:37" s="1" customFormat="1" ht="18.75" customHeight="1" x14ac:dyDescent="0.25">
      <c r="A59" s="114"/>
      <c r="B59" s="117"/>
      <c r="C59" s="115"/>
      <c r="D59" s="105"/>
      <c r="E59" s="108"/>
      <c r="F59" s="105"/>
      <c r="G59" s="107"/>
      <c r="H59" s="105"/>
      <c r="I59" s="108"/>
      <c r="J59" s="103"/>
      <c r="K59" s="100"/>
      <c r="L59" s="100"/>
      <c r="M59" s="98"/>
      <c r="N59" s="100"/>
      <c r="O59" s="100"/>
      <c r="P59" s="107"/>
      <c r="Q59" s="108"/>
      <c r="R59" s="102"/>
      <c r="S59" s="102"/>
      <c r="T59" s="93"/>
      <c r="U59" s="93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12"/>
      <c r="AG59" s="112"/>
      <c r="AH59" s="112"/>
      <c r="AI59" s="112"/>
      <c r="AJ59" s="3"/>
      <c r="AK59" s="3"/>
    </row>
    <row r="60" spans="1:37" s="1" customFormat="1" ht="18.75" customHeight="1" x14ac:dyDescent="0.25">
      <c r="A60" s="114"/>
      <c r="B60" s="117"/>
      <c r="C60" s="115"/>
      <c r="D60" s="105"/>
      <c r="E60" s="108"/>
      <c r="F60" s="105"/>
      <c r="G60" s="107"/>
      <c r="H60" s="105"/>
      <c r="I60" s="108"/>
      <c r="J60" s="103"/>
      <c r="K60" s="100"/>
      <c r="L60" s="100"/>
      <c r="M60" s="98"/>
      <c r="N60" s="100"/>
      <c r="O60" s="100"/>
      <c r="P60" s="107"/>
      <c r="Q60" s="108"/>
      <c r="R60" s="102"/>
      <c r="S60" s="102"/>
      <c r="T60" s="93"/>
      <c r="U60" s="93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12"/>
      <c r="AG60" s="112"/>
      <c r="AH60" s="112"/>
      <c r="AI60" s="112"/>
      <c r="AJ60" s="3"/>
      <c r="AK60" s="3"/>
    </row>
    <row r="61" spans="1:37" s="1" customFormat="1" ht="18.75" customHeight="1" x14ac:dyDescent="0.25">
      <c r="A61" s="114"/>
      <c r="B61" s="117"/>
      <c r="C61" s="115"/>
      <c r="D61" s="105"/>
      <c r="E61" s="108"/>
      <c r="F61" s="105"/>
      <c r="G61" s="107"/>
      <c r="H61" s="105"/>
      <c r="I61" s="108"/>
      <c r="J61" s="103"/>
      <c r="K61" s="100"/>
      <c r="L61" s="100"/>
      <c r="M61" s="98"/>
      <c r="N61" s="100"/>
      <c r="O61" s="100"/>
      <c r="P61" s="107"/>
      <c r="Q61" s="108"/>
      <c r="R61" s="102"/>
      <c r="S61" s="102"/>
      <c r="T61" s="93"/>
      <c r="U61" s="93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12"/>
      <c r="AG61" s="112"/>
      <c r="AH61" s="112"/>
      <c r="AI61" s="112"/>
      <c r="AJ61" s="3"/>
      <c r="AK61" s="3"/>
    </row>
    <row r="62" spans="1:37" s="1" customFormat="1" ht="18.75" customHeight="1" x14ac:dyDescent="0.25">
      <c r="A62" s="96"/>
      <c r="B62" s="117"/>
      <c r="C62" s="115"/>
      <c r="D62" s="105"/>
      <c r="E62" s="108"/>
      <c r="F62" s="105"/>
      <c r="G62" s="107"/>
      <c r="H62" s="105"/>
      <c r="I62" s="108"/>
      <c r="J62" s="116"/>
      <c r="K62" s="100"/>
      <c r="L62" s="100"/>
      <c r="M62" s="98"/>
      <c r="N62" s="100"/>
      <c r="O62" s="100"/>
      <c r="P62" s="107"/>
      <c r="Q62" s="108"/>
      <c r="R62" s="102"/>
      <c r="S62" s="102"/>
      <c r="T62" s="93"/>
      <c r="U62" s="93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12"/>
      <c r="AG62" s="112"/>
      <c r="AH62" s="112"/>
      <c r="AI62" s="112"/>
      <c r="AJ62" s="3"/>
      <c r="AK62" s="3"/>
    </row>
    <row r="63" spans="1:37" s="129" customFormat="1" ht="18.75" customHeight="1" x14ac:dyDescent="0.25">
      <c r="A63" s="96"/>
      <c r="B63" s="122"/>
      <c r="C63" s="123"/>
      <c r="D63" s="124"/>
      <c r="E63" s="125"/>
      <c r="F63" s="124"/>
      <c r="G63" s="126"/>
      <c r="H63" s="124"/>
      <c r="I63" s="124"/>
      <c r="J63" s="116"/>
      <c r="K63" s="123"/>
      <c r="L63" s="123"/>
      <c r="M63" s="127"/>
      <c r="N63" s="123"/>
      <c r="O63" s="128"/>
      <c r="P63" s="126"/>
      <c r="Q63" s="125"/>
      <c r="R63" s="102"/>
      <c r="S63" s="102"/>
      <c r="T63" s="94"/>
      <c r="U63" s="93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</row>
    <row r="64" spans="1:37" s="1" customFormat="1" ht="11.25" customHeight="1" x14ac:dyDescent="0.2">
      <c r="A64" s="5"/>
      <c r="B64" s="87"/>
      <c r="C64" s="87"/>
      <c r="D64" s="87"/>
      <c r="E64" s="87"/>
      <c r="F64" s="87"/>
      <c r="G64" s="87"/>
      <c r="H64" s="87"/>
      <c r="I64" s="87"/>
      <c r="J64" s="87"/>
      <c r="K64" s="88"/>
      <c r="L64" s="88"/>
      <c r="M64" s="88"/>
      <c r="N64" s="88"/>
      <c r="O64" s="88"/>
      <c r="P64" s="87"/>
      <c r="Q64" s="87"/>
      <c r="R64" s="93"/>
      <c r="S64" s="93"/>
      <c r="T64" s="93"/>
      <c r="U64" s="93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12"/>
      <c r="AG64" s="112"/>
      <c r="AH64" s="112"/>
      <c r="AI64" s="112"/>
      <c r="AJ64" s="3"/>
      <c r="AK64" s="3"/>
    </row>
    <row r="65" spans="1:37" s="1" customFormat="1" ht="11.25" customHeight="1" x14ac:dyDescent="0.2">
      <c r="A65" s="5"/>
      <c r="B65" s="90"/>
      <c r="C65" s="89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91"/>
      <c r="O65" s="87"/>
      <c r="P65" s="87"/>
      <c r="Q65" s="87"/>
      <c r="R65" s="93"/>
      <c r="S65" s="93"/>
      <c r="T65" s="93"/>
      <c r="U65" s="93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12"/>
      <c r="AG65" s="112"/>
      <c r="AH65" s="112"/>
      <c r="AI65" s="112"/>
      <c r="AJ65" s="3"/>
      <c r="AK65" s="3"/>
    </row>
    <row r="66" spans="1:37" s="1" customFormat="1" ht="11.25" customHeight="1" x14ac:dyDescent="0.2">
      <c r="A66" s="5"/>
      <c r="B66" s="90"/>
      <c r="C66" s="92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91"/>
      <c r="O66" s="87"/>
      <c r="P66" s="87"/>
      <c r="Q66" s="87"/>
      <c r="R66" s="93"/>
      <c r="S66" s="93"/>
      <c r="T66" s="93"/>
      <c r="U66" s="93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12"/>
      <c r="AG66" s="112"/>
      <c r="AH66" s="112"/>
      <c r="AI66" s="112"/>
      <c r="AJ66" s="3"/>
      <c r="AK66" s="3"/>
    </row>
    <row r="67" spans="1:37" x14ac:dyDescent="0.2">
      <c r="B67" s="90"/>
      <c r="C67" s="92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91"/>
      <c r="O67" s="87"/>
      <c r="P67" s="87"/>
      <c r="Q67" s="87"/>
      <c r="R67" s="93"/>
    </row>
    <row r="68" spans="1:37" s="1" customFormat="1" ht="11.25" customHeight="1" x14ac:dyDescent="0.2">
      <c r="A68" s="5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3"/>
      <c r="O68" s="3"/>
      <c r="P68" s="3"/>
      <c r="Q68" s="3"/>
      <c r="R68" s="112"/>
      <c r="S68" s="121"/>
      <c r="T68" s="121"/>
      <c r="U68" s="184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12"/>
      <c r="AG68" s="112"/>
      <c r="AH68" s="112"/>
      <c r="AI68" s="112"/>
      <c r="AJ68" s="3"/>
      <c r="AK68" s="3"/>
    </row>
    <row r="69" spans="1:37" s="1" customFormat="1" ht="11.25" customHeight="1" x14ac:dyDescent="0.2">
      <c r="A69" s="5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3"/>
      <c r="O69" s="3"/>
      <c r="P69" s="3"/>
      <c r="Q69" s="3"/>
      <c r="R69" s="112"/>
      <c r="S69" s="121"/>
      <c r="T69" s="121"/>
      <c r="U69" s="184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12"/>
      <c r="AG69" s="112"/>
      <c r="AH69" s="112"/>
      <c r="AI69" s="112"/>
      <c r="AJ69" s="3"/>
      <c r="AK69" s="3"/>
    </row>
    <row r="70" spans="1:37" s="1" customFormat="1" ht="11.25" customHeight="1" x14ac:dyDescent="0.2">
      <c r="A70" s="5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3"/>
      <c r="O70" s="3"/>
      <c r="P70" s="3"/>
      <c r="Q70" s="3"/>
      <c r="R70" s="112"/>
      <c r="S70" s="121"/>
      <c r="T70" s="121"/>
      <c r="U70" s="184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12"/>
      <c r="AG70" s="112"/>
      <c r="AH70" s="112"/>
      <c r="AI70" s="112"/>
      <c r="AJ70" s="3"/>
      <c r="AK70" s="3"/>
    </row>
    <row r="71" spans="1:37" s="1" customFormat="1" ht="11.25" customHeight="1" x14ac:dyDescent="0.2">
      <c r="A71" s="5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3"/>
      <c r="O71" s="3"/>
      <c r="P71" s="3"/>
      <c r="Q71" s="3"/>
      <c r="R71" s="112"/>
      <c r="S71" s="121"/>
      <c r="T71" s="121"/>
      <c r="U71" s="184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12"/>
      <c r="AG71" s="112"/>
      <c r="AH71" s="112"/>
      <c r="AI71" s="112"/>
      <c r="AJ71" s="3"/>
      <c r="AK71" s="3"/>
    </row>
    <row r="72" spans="1:37" s="1" customFormat="1" ht="11.25" customHeight="1" x14ac:dyDescent="0.2">
      <c r="A72" s="5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3"/>
      <c r="O72" s="3"/>
      <c r="P72" s="3"/>
      <c r="Q72" s="3"/>
      <c r="R72" s="112"/>
      <c r="S72" s="121"/>
      <c r="T72" s="121"/>
      <c r="U72" s="184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12"/>
      <c r="AG72" s="112"/>
      <c r="AH72" s="112"/>
      <c r="AI72" s="112"/>
      <c r="AJ72" s="3"/>
      <c r="AK72" s="3"/>
    </row>
    <row r="73" spans="1:37" s="1" customFormat="1" ht="11.25" customHeight="1" x14ac:dyDescent="0.2">
      <c r="A73" s="5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3"/>
      <c r="O73" s="3"/>
      <c r="P73" s="3"/>
      <c r="Q73" s="3"/>
      <c r="R73" s="112"/>
      <c r="S73" s="121"/>
      <c r="T73" s="121"/>
      <c r="U73" s="184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12"/>
      <c r="AG73" s="112"/>
      <c r="AH73" s="112"/>
      <c r="AI73" s="112"/>
      <c r="AJ73" s="3"/>
      <c r="AK73" s="3"/>
    </row>
    <row r="74" spans="1:37" s="1" customFormat="1" ht="11.25" customHeight="1" x14ac:dyDescent="0.2">
      <c r="A74" s="5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3"/>
      <c r="O74" s="3"/>
      <c r="P74" s="3"/>
      <c r="Q74" s="3"/>
      <c r="R74" s="112"/>
      <c r="S74" s="121"/>
      <c r="T74" s="121"/>
      <c r="U74" s="184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12"/>
      <c r="AG74" s="112"/>
      <c r="AH74" s="112"/>
      <c r="AI74" s="112"/>
      <c r="AJ74" s="3"/>
      <c r="AK74" s="3"/>
    </row>
  </sheetData>
  <mergeCells count="2">
    <mergeCell ref="L45:M45"/>
    <mergeCell ref="L46:M46"/>
  </mergeCells>
  <pageMargins left="0" right="0" top="0" bottom="0" header="0" footer="0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69"/>
  <sheetViews>
    <sheetView workbookViewId="0"/>
  </sheetViews>
  <sheetFormatPr defaultRowHeight="12.75" x14ac:dyDescent="0.2"/>
  <cols>
    <col min="1" max="1" width="9" customWidth="1"/>
    <col min="2" max="2" width="20.28515625" customWidth="1"/>
    <col min="3" max="9" width="10.7109375" customWidth="1"/>
    <col min="10" max="10" width="17.140625" customWidth="1"/>
    <col min="11" max="17" width="10.7109375" customWidth="1"/>
    <col min="18" max="18" width="10.7109375" style="101" customWidth="1"/>
    <col min="19" max="20" width="10.7109375" style="93" customWidth="1"/>
    <col min="21" max="36" width="9.140625" style="93"/>
  </cols>
  <sheetData>
    <row r="1" spans="1:36" s="16" customFormat="1" ht="15" x14ac:dyDescent="0.25">
      <c r="A1" s="15" t="s">
        <v>743</v>
      </c>
      <c r="P1" s="17"/>
      <c r="R1" s="381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</row>
    <row r="3" spans="1:36" ht="13.5" thickBot="1" x14ac:dyDescent="0.25"/>
    <row r="4" spans="1:36" s="78" customFormat="1" ht="65.099999999999994" customHeight="1" thickBot="1" x14ac:dyDescent="0.25">
      <c r="A4" s="162" t="s">
        <v>719</v>
      </c>
      <c r="B4" s="163" t="s">
        <v>589</v>
      </c>
      <c r="C4" s="165" t="s">
        <v>720</v>
      </c>
      <c r="D4" s="156" t="s">
        <v>721</v>
      </c>
      <c r="E4" s="151" t="s">
        <v>722</v>
      </c>
      <c r="F4" s="167" t="s">
        <v>723</v>
      </c>
      <c r="G4" s="151" t="s">
        <v>724</v>
      </c>
      <c r="H4" s="167" t="s">
        <v>725</v>
      </c>
      <c r="I4" s="167" t="s">
        <v>726</v>
      </c>
      <c r="J4" s="172" t="s">
        <v>588</v>
      </c>
      <c r="K4" s="165" t="s">
        <v>720</v>
      </c>
      <c r="L4" s="186" t="s">
        <v>721</v>
      </c>
      <c r="M4" s="165" t="s">
        <v>722</v>
      </c>
      <c r="N4" s="186" t="s">
        <v>723</v>
      </c>
      <c r="O4" s="165" t="s">
        <v>724</v>
      </c>
      <c r="P4" s="186" t="s">
        <v>727</v>
      </c>
      <c r="Q4" s="167" t="s">
        <v>726</v>
      </c>
      <c r="R4" s="79"/>
      <c r="S4" s="179"/>
      <c r="T4" s="180"/>
      <c r="U4" s="180"/>
      <c r="V4" s="180"/>
      <c r="W4" s="181"/>
      <c r="X4" s="181"/>
      <c r="Y4" s="180"/>
      <c r="Z4" s="180"/>
      <c r="AA4" s="181"/>
      <c r="AB4" s="181"/>
      <c r="AC4" s="180"/>
      <c r="AD4" s="180"/>
      <c r="AE4" s="212"/>
      <c r="AF4" s="182"/>
      <c r="AG4" s="182"/>
      <c r="AH4" s="182"/>
      <c r="AI4" s="182"/>
      <c r="AJ4" s="182"/>
    </row>
    <row r="5" spans="1:36" x14ac:dyDescent="0.2">
      <c r="A5" s="157" t="s">
        <v>514</v>
      </c>
      <c r="B5" s="157" t="s">
        <v>122</v>
      </c>
      <c r="C5">
        <v>11387</v>
      </c>
      <c r="D5" s="168">
        <v>4</v>
      </c>
      <c r="E5" s="20">
        <f>C5/D5</f>
        <v>2846.75</v>
      </c>
      <c r="F5" s="168"/>
      <c r="H5" s="168">
        <v>4</v>
      </c>
      <c r="I5" s="20">
        <f>C5/H5</f>
        <v>2846.75</v>
      </c>
      <c r="J5" s="143" t="s">
        <v>517</v>
      </c>
      <c r="K5">
        <f>SUM(C5:C7)</f>
        <v>16798</v>
      </c>
      <c r="L5" s="236">
        <v>5</v>
      </c>
      <c r="M5" s="20">
        <f>K5/L5</f>
        <v>3359.6</v>
      </c>
      <c r="N5" s="236">
        <v>1</v>
      </c>
      <c r="O5" s="20">
        <f>K5/N5</f>
        <v>16798</v>
      </c>
      <c r="P5" s="236">
        <v>6</v>
      </c>
      <c r="Q5" s="232">
        <f>K5/P5</f>
        <v>2799.6666666666665</v>
      </c>
      <c r="S5" s="95"/>
      <c r="V5" s="97"/>
      <c r="W5" s="97"/>
      <c r="X5" s="97"/>
      <c r="Z5" s="97"/>
      <c r="AA5" s="97"/>
      <c r="AB5" s="97"/>
      <c r="AD5" s="97"/>
      <c r="AE5" s="97"/>
    </row>
    <row r="6" spans="1:36" x14ac:dyDescent="0.2">
      <c r="A6" s="157" t="s">
        <v>515</v>
      </c>
      <c r="B6" s="157" t="s">
        <v>183</v>
      </c>
      <c r="C6">
        <v>3866</v>
      </c>
      <c r="D6" s="168">
        <v>1</v>
      </c>
      <c r="E6" s="20">
        <f t="shared" ref="E6:E11" si="0">C6/D6</f>
        <v>3866</v>
      </c>
      <c r="F6" s="168">
        <v>0.5</v>
      </c>
      <c r="G6" s="20">
        <f t="shared" ref="G6:G11" si="1">C6/F6</f>
        <v>7732</v>
      </c>
      <c r="H6" s="168">
        <v>1.5</v>
      </c>
      <c r="I6" s="20">
        <f t="shared" ref="I6:I11" si="2">C6/H6</f>
        <v>2577.3333333333335</v>
      </c>
      <c r="J6" s="143"/>
      <c r="L6" s="236"/>
      <c r="M6" s="20"/>
      <c r="N6" s="236"/>
      <c r="O6" s="20"/>
      <c r="P6" s="236"/>
      <c r="Q6" s="232"/>
      <c r="S6" s="95"/>
      <c r="V6" s="97"/>
      <c r="W6" s="97"/>
      <c r="X6" s="97"/>
      <c r="Z6" s="97"/>
      <c r="AA6" s="97"/>
      <c r="AB6" s="97"/>
      <c r="AD6" s="97"/>
      <c r="AE6" s="97"/>
    </row>
    <row r="7" spans="1:36" s="18" customFormat="1" x14ac:dyDescent="0.2">
      <c r="A7" s="164" t="s">
        <v>516</v>
      </c>
      <c r="B7" s="164" t="s">
        <v>112</v>
      </c>
      <c r="C7" s="18">
        <v>1545</v>
      </c>
      <c r="D7" s="261"/>
      <c r="E7" s="21"/>
      <c r="F7" s="261">
        <v>0.5</v>
      </c>
      <c r="G7" s="21">
        <f t="shared" si="1"/>
        <v>3090</v>
      </c>
      <c r="H7" s="261">
        <v>0.5</v>
      </c>
      <c r="I7" s="21">
        <f t="shared" si="2"/>
        <v>3090</v>
      </c>
      <c r="J7" s="444"/>
      <c r="L7" s="546"/>
      <c r="M7" s="21"/>
      <c r="N7" s="546"/>
      <c r="O7" s="21"/>
      <c r="P7" s="546"/>
      <c r="Q7" s="438"/>
      <c r="R7" s="101"/>
      <c r="S7" s="95"/>
      <c r="T7" s="93"/>
      <c r="U7" s="93"/>
      <c r="V7" s="97"/>
      <c r="W7" s="97"/>
      <c r="X7" s="97"/>
      <c r="Y7" s="93"/>
      <c r="Z7" s="97"/>
      <c r="AA7" s="97"/>
      <c r="AB7" s="97"/>
      <c r="AC7" s="93"/>
      <c r="AD7" s="97"/>
      <c r="AE7" s="97"/>
      <c r="AF7" s="93"/>
      <c r="AG7" s="93"/>
      <c r="AH7" s="93"/>
      <c r="AI7" s="93"/>
      <c r="AJ7" s="93"/>
    </row>
    <row r="8" spans="1:36" s="31" customFormat="1" x14ac:dyDescent="0.2">
      <c r="A8" s="348" t="s">
        <v>519</v>
      </c>
      <c r="B8" s="348" t="s">
        <v>153</v>
      </c>
      <c r="C8" s="31">
        <v>13719</v>
      </c>
      <c r="D8" s="24">
        <v>4</v>
      </c>
      <c r="E8" s="33">
        <f t="shared" si="0"/>
        <v>3429.75</v>
      </c>
      <c r="F8" s="24">
        <v>2</v>
      </c>
      <c r="G8" s="33">
        <f t="shared" si="1"/>
        <v>6859.5</v>
      </c>
      <c r="H8" s="24">
        <v>6</v>
      </c>
      <c r="I8" s="33">
        <f t="shared" si="2"/>
        <v>2286.5</v>
      </c>
      <c r="J8" s="445" t="s">
        <v>518</v>
      </c>
      <c r="K8" s="31">
        <v>13719</v>
      </c>
      <c r="L8" s="547">
        <v>4</v>
      </c>
      <c r="M8" s="33">
        <f t="shared" ref="M8:M11" si="3">K8/L8</f>
        <v>3429.75</v>
      </c>
      <c r="N8" s="547">
        <v>2</v>
      </c>
      <c r="O8" s="33">
        <f t="shared" ref="O8:O11" si="4">K8/N8</f>
        <v>6859.5</v>
      </c>
      <c r="P8" s="547">
        <v>6</v>
      </c>
      <c r="Q8" s="434">
        <f t="shared" ref="Q8:Q11" si="5">K8/P8</f>
        <v>2286.5</v>
      </c>
      <c r="R8" s="101"/>
      <c r="S8" s="95"/>
      <c r="T8" s="93"/>
      <c r="U8" s="93"/>
      <c r="V8" s="97"/>
      <c r="W8" s="97"/>
      <c r="X8" s="97"/>
      <c r="Y8" s="93"/>
      <c r="Z8" s="97"/>
      <c r="AA8" s="97"/>
      <c r="AB8" s="97"/>
      <c r="AC8" s="93"/>
      <c r="AD8" s="97"/>
      <c r="AE8" s="97"/>
      <c r="AF8" s="93"/>
      <c r="AG8" s="93"/>
      <c r="AH8" s="93"/>
      <c r="AI8" s="93"/>
      <c r="AJ8" s="93"/>
    </row>
    <row r="9" spans="1:36" x14ac:dyDescent="0.2">
      <c r="A9" s="157" t="s">
        <v>521</v>
      </c>
      <c r="B9" s="157" t="s">
        <v>214</v>
      </c>
      <c r="C9">
        <v>6039</v>
      </c>
      <c r="D9" s="349">
        <v>1</v>
      </c>
      <c r="E9" s="20">
        <f t="shared" si="0"/>
        <v>6039</v>
      </c>
      <c r="F9" s="168">
        <v>1</v>
      </c>
      <c r="G9" s="20">
        <f t="shared" si="1"/>
        <v>6039</v>
      </c>
      <c r="H9" s="349">
        <v>2</v>
      </c>
      <c r="I9" s="20">
        <f t="shared" si="2"/>
        <v>3019.5</v>
      </c>
      <c r="J9" s="494" t="s">
        <v>520</v>
      </c>
      <c r="K9">
        <f>SUM(C9:C10)</f>
        <v>22021</v>
      </c>
      <c r="L9" s="236">
        <v>9</v>
      </c>
      <c r="M9" s="20">
        <f t="shared" si="3"/>
        <v>2446.7777777777778</v>
      </c>
      <c r="N9" s="236">
        <v>1</v>
      </c>
      <c r="O9" s="20">
        <f t="shared" si="4"/>
        <v>22021</v>
      </c>
      <c r="P9" s="236">
        <v>10</v>
      </c>
      <c r="Q9" s="232">
        <f t="shared" si="5"/>
        <v>2202.1</v>
      </c>
      <c r="S9" s="95"/>
      <c r="V9" s="97"/>
      <c r="W9" s="97"/>
      <c r="X9" s="97"/>
      <c r="Z9" s="97"/>
      <c r="AA9" s="97"/>
      <c r="AB9" s="97"/>
      <c r="AD9" s="97"/>
      <c r="AE9" s="97"/>
    </row>
    <row r="10" spans="1:36" s="18" customFormat="1" ht="13.5" thickBot="1" x14ac:dyDescent="0.25">
      <c r="A10" s="158" t="s">
        <v>522</v>
      </c>
      <c r="B10" s="157" t="s">
        <v>220</v>
      </c>
      <c r="C10" s="101">
        <v>15982</v>
      </c>
      <c r="D10" s="168">
        <v>8</v>
      </c>
      <c r="E10" s="32">
        <f t="shared" si="0"/>
        <v>1997.75</v>
      </c>
      <c r="F10" s="168"/>
      <c r="G10" s="32"/>
      <c r="H10" s="168">
        <v>8</v>
      </c>
      <c r="I10" s="32">
        <f t="shared" si="2"/>
        <v>1997.75</v>
      </c>
      <c r="J10" s="157"/>
      <c r="K10" s="101"/>
      <c r="L10" s="236"/>
      <c r="M10" s="32"/>
      <c r="N10" s="236"/>
      <c r="O10" s="32"/>
      <c r="P10" s="236"/>
      <c r="Q10" s="232"/>
      <c r="R10" s="101"/>
      <c r="S10" s="93"/>
      <c r="T10" s="93"/>
      <c r="U10" s="93"/>
      <c r="V10" s="97"/>
      <c r="W10" s="97"/>
      <c r="X10" s="97"/>
      <c r="Y10" s="93"/>
      <c r="Z10" s="97"/>
      <c r="AA10" s="97"/>
      <c r="AB10" s="97"/>
      <c r="AC10" s="93"/>
      <c r="AD10" s="97"/>
      <c r="AE10" s="97"/>
      <c r="AF10" s="93"/>
      <c r="AG10" s="93"/>
      <c r="AH10" s="93"/>
      <c r="AI10" s="93"/>
      <c r="AJ10" s="93"/>
    </row>
    <row r="11" spans="1:36" s="63" customFormat="1" ht="26.25" thickBot="1" x14ac:dyDescent="0.25">
      <c r="A11" s="854" t="s">
        <v>523</v>
      </c>
      <c r="B11" s="860"/>
      <c r="C11" s="144">
        <f>SUM(C5:C10)</f>
        <v>52538</v>
      </c>
      <c r="D11" s="144">
        <f>SUM(D5:D10)</f>
        <v>18</v>
      </c>
      <c r="E11" s="235">
        <f t="shared" si="0"/>
        <v>2918.7777777777778</v>
      </c>
      <c r="F11" s="144">
        <f t="shared" ref="F11:H11" si="6">SUM(F5:F10)</f>
        <v>4</v>
      </c>
      <c r="G11" s="235">
        <f t="shared" si="1"/>
        <v>13134.5</v>
      </c>
      <c r="H11" s="144">
        <f t="shared" si="6"/>
        <v>22</v>
      </c>
      <c r="I11" s="141">
        <f t="shared" si="2"/>
        <v>2388.090909090909</v>
      </c>
      <c r="J11" s="545" t="s">
        <v>523</v>
      </c>
      <c r="K11" s="140">
        <f>SUM(K5:K9)</f>
        <v>52538</v>
      </c>
      <c r="L11" s="240">
        <v>18</v>
      </c>
      <c r="M11" s="141">
        <f t="shared" si="3"/>
        <v>2918.7777777777778</v>
      </c>
      <c r="N11" s="240">
        <v>4</v>
      </c>
      <c r="O11" s="141">
        <f t="shared" si="4"/>
        <v>13134.5</v>
      </c>
      <c r="P11" s="240">
        <v>22</v>
      </c>
      <c r="Q11" s="235">
        <f t="shared" si="5"/>
        <v>2388.090909090909</v>
      </c>
      <c r="R11" s="82"/>
      <c r="S11" s="418"/>
      <c r="T11" s="95"/>
      <c r="U11" s="95"/>
      <c r="V11" s="183"/>
      <c r="W11" s="97"/>
      <c r="X11" s="97"/>
      <c r="Y11" s="95"/>
      <c r="Z11" s="183"/>
      <c r="AA11" s="97"/>
      <c r="AB11" s="97"/>
      <c r="AC11" s="95"/>
      <c r="AD11" s="183"/>
      <c r="AE11" s="97"/>
      <c r="AF11" s="95"/>
      <c r="AG11" s="95"/>
      <c r="AH11" s="95"/>
      <c r="AI11" s="95"/>
      <c r="AJ11" s="95"/>
    </row>
    <row r="13" spans="1:36" s="87" customFormat="1" x14ac:dyDescent="0.2">
      <c r="A13" s="92" t="s">
        <v>597</v>
      </c>
      <c r="B13" s="663" t="s">
        <v>681</v>
      </c>
      <c r="R13" s="101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36" s="87" customFormat="1" x14ac:dyDescent="0.2">
      <c r="A14" s="12"/>
      <c r="B14" s="13" t="s">
        <v>305</v>
      </c>
      <c r="C14" s="13"/>
      <c r="D14" s="13"/>
      <c r="E14" s="13"/>
      <c r="F14" s="13"/>
      <c r="G14" s="13"/>
      <c r="R14" s="101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1:36" s="87" customFormat="1" x14ac:dyDescent="0.2">
      <c r="R15" s="101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</row>
    <row r="16" spans="1:36" s="87" customFormat="1" x14ac:dyDescent="0.2">
      <c r="R16" s="101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</row>
    <row r="17" spans="1:36" s="87" customFormat="1" x14ac:dyDescent="0.2">
      <c r="R17" s="101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</row>
    <row r="18" spans="1:36" s="87" customFormat="1" ht="15" x14ac:dyDescent="0.25">
      <c r="A18" s="138" t="s">
        <v>636</v>
      </c>
      <c r="R18" s="101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1:36" s="87" customFormat="1" x14ac:dyDescent="0.2">
      <c r="R19" s="101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1:36" s="87" customFormat="1" ht="13.5" thickBot="1" x14ac:dyDescent="0.25">
      <c r="R20" s="101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</row>
    <row r="21" spans="1:36" s="87" customFormat="1" ht="48.75" thickBot="1" x14ac:dyDescent="0.25">
      <c r="B21" s="153" t="s">
        <v>588</v>
      </c>
      <c r="C21" s="156" t="s">
        <v>711</v>
      </c>
      <c r="D21" s="159" t="s">
        <v>712</v>
      </c>
      <c r="E21" s="154" t="s">
        <v>713</v>
      </c>
      <c r="F21" s="152" t="s">
        <v>710</v>
      </c>
      <c r="G21" s="155" t="s">
        <v>709</v>
      </c>
      <c r="H21" s="154" t="s">
        <v>714</v>
      </c>
      <c r="I21" s="151" t="s">
        <v>715</v>
      </c>
      <c r="J21" s="152" t="s">
        <v>716</v>
      </c>
      <c r="K21" s="155" t="s">
        <v>729</v>
      </c>
      <c r="L21" s="154" t="s">
        <v>731</v>
      </c>
      <c r="M21" s="152" t="s">
        <v>717</v>
      </c>
      <c r="N21" s="155" t="s">
        <v>718</v>
      </c>
      <c r="R21" s="101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:36" s="87" customFormat="1" x14ac:dyDescent="0.2">
      <c r="B22" s="504" t="s">
        <v>517</v>
      </c>
      <c r="C22" s="549">
        <v>16798</v>
      </c>
      <c r="D22" s="805">
        <v>5</v>
      </c>
      <c r="E22" s="807">
        <v>3359.6</v>
      </c>
      <c r="F22" s="802">
        <f>C22/2500</f>
        <v>6.7191999999999998</v>
      </c>
      <c r="G22" s="284">
        <f>D22-F22</f>
        <v>-1.7191999999999998</v>
      </c>
      <c r="H22" s="526">
        <v>1</v>
      </c>
      <c r="I22" s="807">
        <v>16798</v>
      </c>
      <c r="J22" s="524">
        <f>C22/5000</f>
        <v>3.3595999999999999</v>
      </c>
      <c r="K22" s="284">
        <f>H22-J22</f>
        <v>-2.3595999999999999</v>
      </c>
      <c r="L22" s="526">
        <v>6</v>
      </c>
      <c r="M22" s="802">
        <v>2799.6666666666665</v>
      </c>
      <c r="N22" s="284">
        <f>G22+K22</f>
        <v>-4.0787999999999993</v>
      </c>
      <c r="R22" s="101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</row>
    <row r="23" spans="1:36" s="87" customFormat="1" x14ac:dyDescent="0.2">
      <c r="B23" s="143" t="s">
        <v>518</v>
      </c>
      <c r="C23" s="460">
        <v>13719</v>
      </c>
      <c r="D23" s="349">
        <v>4</v>
      </c>
      <c r="E23" s="364">
        <v>3429.75</v>
      </c>
      <c r="F23" s="803">
        <f t="shared" ref="F23:F25" si="7">C23/2500</f>
        <v>5.4875999999999996</v>
      </c>
      <c r="G23" s="166">
        <f t="shared" ref="G23:G25" si="8">D23-F23</f>
        <v>-1.4875999999999996</v>
      </c>
      <c r="H23" s="93">
        <v>2</v>
      </c>
      <c r="I23" s="364">
        <v>6859.5</v>
      </c>
      <c r="J23" s="97">
        <f t="shared" ref="J23:J25" si="9">C23/5000</f>
        <v>2.7437999999999998</v>
      </c>
      <c r="K23" s="166">
        <f t="shared" ref="K23:K25" si="10">H23-J23</f>
        <v>-0.74379999999999979</v>
      </c>
      <c r="L23" s="93">
        <v>6</v>
      </c>
      <c r="M23" s="803">
        <v>2286.5</v>
      </c>
      <c r="N23" s="166">
        <f t="shared" ref="N23:N25" si="11">G23+K23</f>
        <v>-2.2313999999999994</v>
      </c>
      <c r="R23" s="101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1:36" s="87" customFormat="1" ht="13.5" thickBot="1" x14ac:dyDescent="0.25">
      <c r="B24" s="396" t="s">
        <v>520</v>
      </c>
      <c r="C24" s="550">
        <v>22021</v>
      </c>
      <c r="D24" s="806">
        <v>9</v>
      </c>
      <c r="E24" s="808">
        <v>2446.7777777777778</v>
      </c>
      <c r="F24" s="804">
        <f t="shared" si="7"/>
        <v>8.8084000000000007</v>
      </c>
      <c r="G24" s="285">
        <f t="shared" si="8"/>
        <v>0.19159999999999933</v>
      </c>
      <c r="H24" s="525">
        <v>1</v>
      </c>
      <c r="I24" s="808">
        <v>22021</v>
      </c>
      <c r="J24" s="461">
        <f t="shared" si="9"/>
        <v>4.4042000000000003</v>
      </c>
      <c r="K24" s="285">
        <f t="shared" si="10"/>
        <v>-3.4042000000000003</v>
      </c>
      <c r="L24" s="525">
        <v>10</v>
      </c>
      <c r="M24" s="804">
        <v>2202.1</v>
      </c>
      <c r="N24" s="285">
        <f t="shared" si="11"/>
        <v>-3.212600000000001</v>
      </c>
      <c r="R24" s="101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</row>
    <row r="25" spans="1:36" s="87" customFormat="1" ht="26.25" thickBot="1" x14ac:dyDescent="0.25">
      <c r="B25" s="548" t="s">
        <v>523</v>
      </c>
      <c r="C25" s="398">
        <v>52538</v>
      </c>
      <c r="D25" s="362">
        <v>18</v>
      </c>
      <c r="E25" s="399">
        <v>2918.7777777777778</v>
      </c>
      <c r="F25" s="404">
        <f t="shared" si="7"/>
        <v>21.0152</v>
      </c>
      <c r="G25" s="527">
        <f t="shared" si="8"/>
        <v>-3.0152000000000001</v>
      </c>
      <c r="H25" s="362">
        <v>4</v>
      </c>
      <c r="I25" s="399">
        <v>13134.5</v>
      </c>
      <c r="J25" s="404">
        <f t="shared" si="9"/>
        <v>10.5076</v>
      </c>
      <c r="K25" s="527">
        <f t="shared" si="10"/>
        <v>-6.5076000000000001</v>
      </c>
      <c r="L25" s="362">
        <v>22</v>
      </c>
      <c r="M25" s="399">
        <v>2388.090909090909</v>
      </c>
      <c r="N25" s="285">
        <f t="shared" si="11"/>
        <v>-9.5228000000000002</v>
      </c>
      <c r="R25" s="101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</row>
    <row r="26" spans="1:36" s="87" customFormat="1" x14ac:dyDescent="0.2">
      <c r="R26" s="101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1:36" s="87" customFormat="1" x14ac:dyDescent="0.2">
      <c r="A27" s="92" t="s">
        <v>597</v>
      </c>
      <c r="B27" s="663" t="s">
        <v>681</v>
      </c>
      <c r="R27" s="101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</row>
    <row r="28" spans="1:36" s="87" customFormat="1" x14ac:dyDescent="0.2">
      <c r="A28" s="12"/>
      <c r="B28" s="13" t="s">
        <v>305</v>
      </c>
      <c r="C28" s="13"/>
      <c r="D28" s="13"/>
      <c r="E28" s="13"/>
      <c r="F28" s="13"/>
      <c r="G28" s="13"/>
      <c r="R28" s="101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29" spans="1:36" s="87" customFormat="1" x14ac:dyDescent="0.2">
      <c r="R29" s="101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</row>
    <row r="30" spans="1:36" s="87" customFormat="1" x14ac:dyDescent="0.2">
      <c r="R30" s="101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</row>
    <row r="31" spans="1:36" s="87" customFormat="1" x14ac:dyDescent="0.2">
      <c r="R31" s="101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1:36" s="87" customFormat="1" ht="15" x14ac:dyDescent="0.25">
      <c r="A32" s="138" t="s">
        <v>637</v>
      </c>
      <c r="R32" s="101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37" s="87" customFormat="1" ht="13.5" thickBot="1" x14ac:dyDescent="0.25">
      <c r="R33" s="101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</row>
    <row r="34" spans="1:37" s="88" customFormat="1" ht="25.5" x14ac:dyDescent="0.2">
      <c r="A34" s="551"/>
      <c r="B34" s="553" t="s">
        <v>621</v>
      </c>
      <c r="C34" s="554" t="s">
        <v>517</v>
      </c>
      <c r="D34" s="554" t="s">
        <v>518</v>
      </c>
      <c r="E34" s="554" t="s">
        <v>520</v>
      </c>
      <c r="F34" s="476" t="s">
        <v>707</v>
      </c>
      <c r="G34" s="112"/>
      <c r="H34" s="131"/>
      <c r="I34" s="130" t="s">
        <v>596</v>
      </c>
      <c r="J34" s="131"/>
      <c r="K34" s="131"/>
      <c r="L34" s="131"/>
      <c r="M34" s="131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1:37" s="76" customFormat="1" ht="19.5" customHeight="1" x14ac:dyDescent="0.2">
      <c r="A35" s="74"/>
      <c r="B35" s="556" t="s">
        <v>37</v>
      </c>
      <c r="C35" s="24">
        <v>4</v>
      </c>
      <c r="D35" s="24">
        <v>4</v>
      </c>
      <c r="E35" s="24">
        <v>8</v>
      </c>
      <c r="F35" s="390">
        <v>16</v>
      </c>
      <c r="G35" s="112"/>
      <c r="H35" s="97"/>
      <c r="I35" s="289" t="s">
        <v>59</v>
      </c>
      <c r="J35" s="254">
        <f>F35+F36</f>
        <v>18</v>
      </c>
      <c r="K35" s="863" t="s">
        <v>635</v>
      </c>
      <c r="L35" s="863"/>
      <c r="M35" s="93"/>
      <c r="N35" s="69"/>
      <c r="O35" s="69"/>
      <c r="P35" s="69"/>
      <c r="Q35" s="69"/>
      <c r="R35" s="121"/>
      <c r="S35" s="121"/>
      <c r="T35" s="121"/>
      <c r="U35" s="184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69"/>
    </row>
    <row r="36" spans="1:37" s="76" customFormat="1" ht="19.5" customHeight="1" x14ac:dyDescent="0.2">
      <c r="A36" s="74"/>
      <c r="B36" s="556" t="s">
        <v>38</v>
      </c>
      <c r="C36" s="24">
        <v>1</v>
      </c>
      <c r="D36" s="24"/>
      <c r="E36" s="24">
        <v>1</v>
      </c>
      <c r="F36" s="390">
        <v>2</v>
      </c>
      <c r="G36" s="112"/>
      <c r="H36" s="97"/>
      <c r="I36" s="290" t="s">
        <v>593</v>
      </c>
      <c r="J36" s="255">
        <f>F37+F38</f>
        <v>4</v>
      </c>
      <c r="K36" s="853" t="s">
        <v>595</v>
      </c>
      <c r="L36" s="853"/>
      <c r="M36" s="93"/>
      <c r="N36" s="69"/>
      <c r="O36" s="69"/>
      <c r="P36" s="69"/>
      <c r="Q36" s="69"/>
      <c r="R36" s="121"/>
      <c r="S36" s="121"/>
      <c r="T36" s="121"/>
      <c r="U36" s="184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69"/>
    </row>
    <row r="37" spans="1:37" s="76" customFormat="1" ht="19.5" customHeight="1" x14ac:dyDescent="0.2">
      <c r="A37" s="74"/>
      <c r="B37" s="556" t="s">
        <v>49</v>
      </c>
      <c r="C37" s="24">
        <v>1</v>
      </c>
      <c r="D37" s="24"/>
      <c r="E37" s="24">
        <v>1</v>
      </c>
      <c r="F37" s="391">
        <v>2</v>
      </c>
      <c r="G37" s="112"/>
      <c r="H37" s="129" t="s">
        <v>599</v>
      </c>
      <c r="I37" s="95"/>
      <c r="J37" s="93"/>
      <c r="K37" s="93"/>
      <c r="L37" s="97"/>
      <c r="M37" s="93"/>
      <c r="N37" s="69"/>
      <c r="O37" s="69"/>
      <c r="P37" s="69"/>
      <c r="Q37" s="69"/>
      <c r="R37" s="121"/>
      <c r="S37" s="121"/>
      <c r="T37" s="121"/>
      <c r="U37" s="184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69"/>
    </row>
    <row r="38" spans="1:37" s="76" customFormat="1" ht="19.5" customHeight="1" x14ac:dyDescent="0.2">
      <c r="A38" s="551"/>
      <c r="B38" s="556" t="s">
        <v>39</v>
      </c>
      <c r="C38" s="24"/>
      <c r="D38" s="24">
        <v>2</v>
      </c>
      <c r="E38" s="24"/>
      <c r="F38" s="391">
        <v>2</v>
      </c>
      <c r="G38" s="101"/>
      <c r="H38" s="129"/>
      <c r="I38" s="197" t="s">
        <v>600</v>
      </c>
      <c r="J38" s="93"/>
      <c r="K38" s="93"/>
      <c r="L38" s="97"/>
      <c r="M38" s="93"/>
      <c r="N38" s="69"/>
      <c r="O38" s="69"/>
      <c r="P38" s="69"/>
      <c r="Q38" s="69"/>
      <c r="R38" s="121"/>
      <c r="S38" s="121"/>
      <c r="T38" s="121"/>
      <c r="U38" s="184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69"/>
    </row>
    <row r="39" spans="1:37" s="76" customFormat="1" ht="19.5" customHeight="1" thickBot="1" x14ac:dyDescent="0.25">
      <c r="A39" s="425"/>
      <c r="B39" s="555" t="s">
        <v>2</v>
      </c>
      <c r="C39" s="384">
        <v>6</v>
      </c>
      <c r="D39" s="384">
        <v>6</v>
      </c>
      <c r="E39" s="384">
        <v>10</v>
      </c>
      <c r="F39" s="393">
        <v>22</v>
      </c>
      <c r="G39" s="112"/>
      <c r="H39" s="3"/>
      <c r="I39" s="424"/>
      <c r="J39" s="69"/>
      <c r="K39" s="69"/>
      <c r="L39" s="69"/>
      <c r="M39" s="70"/>
      <c r="N39" s="69"/>
      <c r="O39" s="69"/>
      <c r="P39" s="69"/>
      <c r="Q39" s="69"/>
      <c r="R39" s="121"/>
      <c r="S39" s="121"/>
      <c r="T39" s="121"/>
      <c r="U39" s="184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69"/>
    </row>
    <row r="40" spans="1:37" s="76" customFormat="1" ht="11.25" customHeight="1" x14ac:dyDescent="0.2">
      <c r="A40" s="74"/>
      <c r="B40" s="75"/>
      <c r="C40" s="69"/>
      <c r="D40" s="69"/>
      <c r="E40" s="69"/>
      <c r="F40" s="69"/>
      <c r="G40" s="121"/>
      <c r="H40" s="69"/>
      <c r="I40" s="69"/>
      <c r="J40" s="69"/>
      <c r="K40" s="69"/>
      <c r="L40" s="69"/>
      <c r="M40" s="70"/>
      <c r="N40" s="69"/>
      <c r="O40" s="69"/>
      <c r="P40" s="69"/>
      <c r="Q40" s="69"/>
      <c r="R40" s="121"/>
      <c r="S40" s="121"/>
      <c r="T40" s="121"/>
      <c r="U40" s="184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69"/>
    </row>
    <row r="41" spans="1:37" s="1" customFormat="1" ht="11.25" customHeight="1" x14ac:dyDescent="0.2">
      <c r="A41" s="92" t="s">
        <v>597</v>
      </c>
      <c r="B41" s="663" t="s">
        <v>681</v>
      </c>
      <c r="C41" s="87"/>
      <c r="D41" s="87"/>
      <c r="E41" s="87"/>
      <c r="F41" s="87"/>
      <c r="G41" s="87"/>
      <c r="H41" s="3"/>
      <c r="I41" s="3"/>
      <c r="J41" s="3"/>
      <c r="K41" s="3"/>
      <c r="L41" s="3"/>
      <c r="M41" s="4"/>
      <c r="N41" s="3"/>
      <c r="O41" s="3"/>
      <c r="P41" s="3"/>
      <c r="Q41" s="3"/>
      <c r="R41" s="112"/>
      <c r="S41" s="121"/>
      <c r="T41" s="121"/>
      <c r="U41" s="184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3"/>
    </row>
    <row r="42" spans="1:37" s="1" customFormat="1" ht="11.25" customHeight="1" x14ac:dyDescent="0.2">
      <c r="A42" s="90"/>
      <c r="B42" s="6"/>
      <c r="C42" s="3"/>
      <c r="D42" s="3"/>
      <c r="E42" s="3"/>
      <c r="F42" s="3"/>
      <c r="G42" s="112"/>
      <c r="H42" s="3"/>
      <c r="I42" s="3"/>
      <c r="J42" s="3"/>
      <c r="K42" s="3"/>
      <c r="L42" s="3"/>
      <c r="M42" s="4"/>
      <c r="N42" s="3"/>
      <c r="O42" s="3"/>
      <c r="P42" s="3"/>
      <c r="Q42" s="3"/>
      <c r="R42" s="112"/>
      <c r="S42" s="121"/>
      <c r="T42" s="121"/>
      <c r="U42" s="184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3"/>
    </row>
    <row r="43" spans="1:37" s="1" customFormat="1" ht="11.25" customHeight="1" x14ac:dyDescent="0.2">
      <c r="C43" s="552"/>
      <c r="H43" s="3"/>
      <c r="I43" s="3"/>
      <c r="J43" s="3"/>
      <c r="K43" s="3"/>
      <c r="L43" s="3"/>
      <c r="M43" s="4"/>
      <c r="N43" s="3"/>
      <c r="O43" s="3"/>
      <c r="P43" s="3"/>
      <c r="Q43" s="3"/>
      <c r="R43" s="112"/>
      <c r="S43" s="121"/>
      <c r="T43" s="121"/>
      <c r="U43" s="184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3"/>
    </row>
    <row r="44" spans="1:37" s="1" customFormat="1" ht="11.25" customHeight="1" x14ac:dyDescent="0.2">
      <c r="H44" s="3"/>
      <c r="I44" s="3"/>
      <c r="J44" s="3"/>
      <c r="K44" s="3"/>
      <c r="L44" s="3"/>
      <c r="M44" s="4"/>
      <c r="N44" s="3"/>
      <c r="O44" s="3"/>
      <c r="P44" s="3"/>
      <c r="Q44" s="3"/>
      <c r="R44" s="112"/>
      <c r="S44" s="121"/>
      <c r="T44" s="121"/>
      <c r="U44" s="184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3"/>
    </row>
    <row r="45" spans="1:37" s="1" customFormat="1" ht="11.25" customHeight="1" x14ac:dyDescent="0.2">
      <c r="H45" s="3"/>
      <c r="I45" s="3"/>
      <c r="J45" s="3"/>
      <c r="K45" s="3"/>
      <c r="L45" s="3"/>
      <c r="M45" s="4"/>
      <c r="N45" s="3"/>
      <c r="O45" s="3"/>
      <c r="P45" s="3"/>
      <c r="Q45" s="3"/>
      <c r="R45" s="112"/>
      <c r="S45" s="121"/>
      <c r="T45" s="121"/>
      <c r="U45" s="184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3"/>
    </row>
    <row r="46" spans="1:37" s="1" customFormat="1" ht="11.25" customHeight="1" x14ac:dyDescent="0.2">
      <c r="H46" s="3"/>
      <c r="I46" s="3"/>
      <c r="J46" s="3"/>
      <c r="K46" s="3"/>
      <c r="L46" s="3"/>
      <c r="M46" s="4"/>
      <c r="N46" s="3"/>
      <c r="O46" s="3"/>
      <c r="P46" s="3"/>
      <c r="Q46" s="3"/>
      <c r="R46" s="112"/>
      <c r="S46" s="121"/>
      <c r="T46" s="121"/>
      <c r="U46" s="184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3"/>
    </row>
    <row r="47" spans="1:37" s="1" customFormat="1" ht="11.25" customHeight="1" x14ac:dyDescent="0.2">
      <c r="H47" s="3"/>
      <c r="I47" s="3"/>
      <c r="J47" s="3"/>
      <c r="K47" s="3"/>
      <c r="L47" s="3"/>
      <c r="M47" s="4"/>
      <c r="N47" s="3"/>
      <c r="O47" s="3"/>
      <c r="P47" s="3"/>
      <c r="Q47" s="3"/>
      <c r="R47" s="112"/>
      <c r="S47" s="121"/>
      <c r="T47" s="121"/>
      <c r="U47" s="184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3"/>
    </row>
    <row r="48" spans="1:37" s="1" customFormat="1" ht="11.25" customHeight="1" x14ac:dyDescent="0.2">
      <c r="H48" s="3"/>
      <c r="I48" s="3"/>
      <c r="J48" s="3"/>
      <c r="K48" s="3"/>
      <c r="L48" s="3"/>
      <c r="M48" s="4"/>
      <c r="N48" s="3"/>
      <c r="O48" s="3"/>
      <c r="P48" s="3"/>
      <c r="Q48" s="3"/>
      <c r="R48" s="112"/>
      <c r="S48" s="121"/>
      <c r="T48" s="121"/>
      <c r="U48" s="184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3"/>
    </row>
    <row r="49" spans="1:37" s="1" customFormat="1" ht="11.25" customHeight="1" x14ac:dyDescent="0.2">
      <c r="A49" s="5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3"/>
      <c r="P49" s="3"/>
      <c r="Q49" s="3"/>
      <c r="R49" s="112"/>
      <c r="S49" s="121"/>
      <c r="T49" s="121"/>
      <c r="U49" s="184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3"/>
    </row>
    <row r="50" spans="1:37" s="1" customFormat="1" ht="11.25" customHeight="1" x14ac:dyDescent="0.2">
      <c r="A50" s="5"/>
      <c r="B50" s="6"/>
      <c r="C50" s="3"/>
      <c r="D50" s="3"/>
      <c r="E50" s="3"/>
      <c r="F50" s="3"/>
      <c r="G50" s="3"/>
      <c r="H50" s="3"/>
      <c r="I50" s="3"/>
      <c r="J50" s="3"/>
      <c r="K50" s="3"/>
      <c r="L50" s="3"/>
      <c r="M50" s="4"/>
      <c r="N50" s="3"/>
      <c r="O50" s="3"/>
      <c r="P50" s="3"/>
      <c r="Q50" s="3"/>
      <c r="R50" s="112"/>
      <c r="S50" s="121"/>
      <c r="T50" s="121"/>
      <c r="U50" s="184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3"/>
    </row>
    <row r="51" spans="1:37" s="1" customFormat="1" ht="11.25" customHeight="1" x14ac:dyDescent="0.2">
      <c r="A51" s="5"/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3"/>
      <c r="R51" s="112"/>
      <c r="S51" s="121"/>
      <c r="T51" s="121"/>
      <c r="U51" s="184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3"/>
    </row>
    <row r="52" spans="1:37" s="1" customFormat="1" ht="11.25" customHeight="1" x14ac:dyDescent="0.2">
      <c r="A52" s="5"/>
      <c r="B52" s="6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3"/>
      <c r="P52" s="3"/>
      <c r="Q52" s="3"/>
      <c r="R52" s="112"/>
      <c r="S52" s="121"/>
      <c r="T52" s="121"/>
      <c r="U52" s="184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3"/>
    </row>
    <row r="55" spans="1:37" s="1" customFormat="1" ht="11.25" customHeight="1" x14ac:dyDescent="0.2">
      <c r="A55" s="5"/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3"/>
      <c r="P55" s="3"/>
      <c r="Q55" s="3"/>
      <c r="R55" s="112"/>
      <c r="S55" s="121"/>
      <c r="T55" s="121"/>
      <c r="U55" s="184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3"/>
    </row>
    <row r="56" spans="1:37" s="1" customFormat="1" ht="11.25" customHeight="1" x14ac:dyDescent="0.2">
      <c r="A56" s="5"/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3"/>
      <c r="P56" s="3"/>
      <c r="Q56" s="3"/>
      <c r="R56" s="112"/>
      <c r="S56" s="121"/>
      <c r="T56" s="121"/>
      <c r="U56" s="184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3"/>
    </row>
    <row r="65" spans="10:15" x14ac:dyDescent="0.2">
      <c r="O65" s="11"/>
    </row>
    <row r="66" spans="10:15" x14ac:dyDescent="0.2">
      <c r="J66" s="11"/>
    </row>
    <row r="67" spans="10:15" x14ac:dyDescent="0.2">
      <c r="J67" s="11"/>
    </row>
    <row r="68" spans="10:15" x14ac:dyDescent="0.2">
      <c r="J68" s="11"/>
    </row>
    <row r="69" spans="10:15" x14ac:dyDescent="0.2">
      <c r="J69" s="11"/>
    </row>
  </sheetData>
  <sortState ref="A34:AG38">
    <sortCondition ref="H34:H38"/>
  </sortState>
  <mergeCells count="3">
    <mergeCell ref="A11:B11"/>
    <mergeCell ref="K35:L35"/>
    <mergeCell ref="K36:L36"/>
  </mergeCells>
  <pageMargins left="0" right="0" top="0" bottom="0" header="0" footer="0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F108"/>
  <sheetViews>
    <sheetView workbookViewId="0"/>
  </sheetViews>
  <sheetFormatPr defaultRowHeight="12.75" x14ac:dyDescent="0.2"/>
  <cols>
    <col min="1" max="1" width="8.42578125" customWidth="1"/>
    <col min="2" max="2" width="21.5703125" customWidth="1"/>
    <col min="3" max="9" width="10.7109375" customWidth="1"/>
    <col min="10" max="10" width="14.42578125" customWidth="1"/>
    <col min="11" max="17" width="10.7109375" customWidth="1"/>
    <col min="18" max="136" width="9.140625" style="93"/>
  </cols>
  <sheetData>
    <row r="1" spans="1:136" s="52" customFormat="1" ht="15" x14ac:dyDescent="0.25">
      <c r="A1" s="15" t="s">
        <v>745</v>
      </c>
      <c r="B1" s="66"/>
      <c r="C1" s="67"/>
      <c r="D1" s="67"/>
      <c r="P1" s="17"/>
      <c r="R1" s="502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2"/>
      <c r="AN1" s="502"/>
      <c r="AO1" s="502"/>
      <c r="AP1" s="502"/>
      <c r="AQ1" s="502"/>
      <c r="AR1" s="502"/>
      <c r="AS1" s="502"/>
      <c r="AT1" s="502"/>
      <c r="AU1" s="502"/>
      <c r="AV1" s="502"/>
      <c r="AW1" s="502"/>
      <c r="AX1" s="502"/>
      <c r="AY1" s="502"/>
      <c r="AZ1" s="502"/>
      <c r="BA1" s="502"/>
      <c r="BB1" s="502"/>
      <c r="BC1" s="502"/>
      <c r="BD1" s="502"/>
      <c r="BE1" s="502"/>
      <c r="BF1" s="502"/>
      <c r="BG1" s="502"/>
      <c r="BH1" s="502"/>
      <c r="BI1" s="502"/>
      <c r="BJ1" s="502"/>
      <c r="BK1" s="502"/>
      <c r="BL1" s="502"/>
      <c r="BM1" s="502"/>
      <c r="BN1" s="502"/>
      <c r="BO1" s="502"/>
      <c r="BP1" s="502"/>
      <c r="BQ1" s="502"/>
      <c r="BR1" s="502"/>
      <c r="BS1" s="502"/>
      <c r="BT1" s="502"/>
      <c r="BU1" s="502"/>
      <c r="BV1" s="502"/>
      <c r="BW1" s="502"/>
      <c r="BX1" s="502"/>
      <c r="BY1" s="502"/>
      <c r="BZ1" s="502"/>
      <c r="CA1" s="502"/>
      <c r="CB1" s="502"/>
      <c r="CC1" s="502"/>
      <c r="CD1" s="502"/>
      <c r="CE1" s="502"/>
      <c r="CF1" s="502"/>
      <c r="CG1" s="502"/>
      <c r="CH1" s="502"/>
      <c r="CI1" s="502"/>
      <c r="CJ1" s="502"/>
      <c r="CK1" s="502"/>
      <c r="CL1" s="502"/>
      <c r="CM1" s="502"/>
      <c r="CN1" s="502"/>
      <c r="CO1" s="502"/>
      <c r="CP1" s="502"/>
      <c r="CQ1" s="502"/>
      <c r="CR1" s="502"/>
      <c r="CS1" s="502"/>
      <c r="CT1" s="502"/>
      <c r="CU1" s="502"/>
      <c r="CV1" s="502"/>
      <c r="CW1" s="502"/>
      <c r="CX1" s="502"/>
      <c r="CY1" s="502"/>
      <c r="CZ1" s="502"/>
      <c r="DA1" s="502"/>
      <c r="DB1" s="502"/>
      <c r="DC1" s="502"/>
      <c r="DD1" s="502"/>
      <c r="DE1" s="502"/>
      <c r="DF1" s="502"/>
      <c r="DG1" s="502"/>
      <c r="DH1" s="502"/>
      <c r="DI1" s="502"/>
      <c r="DJ1" s="502"/>
      <c r="DK1" s="502"/>
      <c r="DL1" s="502"/>
      <c r="DM1" s="502"/>
      <c r="DN1" s="502"/>
      <c r="DO1" s="502"/>
      <c r="DP1" s="502"/>
      <c r="DQ1" s="502"/>
      <c r="DR1" s="502"/>
      <c r="DS1" s="502"/>
      <c r="DT1" s="502"/>
      <c r="DU1" s="502"/>
      <c r="DV1" s="502"/>
      <c r="DW1" s="502"/>
      <c r="DX1" s="502"/>
      <c r="DY1" s="502"/>
      <c r="DZ1" s="502"/>
      <c r="EA1" s="502"/>
      <c r="EB1" s="502"/>
      <c r="EC1" s="502"/>
      <c r="ED1" s="502"/>
      <c r="EE1" s="502"/>
      <c r="EF1" s="502"/>
    </row>
    <row r="3" spans="1:136" ht="13.5" thickBot="1" x14ac:dyDescent="0.25"/>
    <row r="4" spans="1:136" s="78" customFormat="1" ht="65.099999999999994" customHeight="1" thickBot="1" x14ac:dyDescent="0.25">
      <c r="A4" s="162" t="s">
        <v>719</v>
      </c>
      <c r="B4" s="163" t="s">
        <v>589</v>
      </c>
      <c r="C4" s="165" t="s">
        <v>720</v>
      </c>
      <c r="D4" s="156" t="s">
        <v>721</v>
      </c>
      <c r="E4" s="151" t="s">
        <v>722</v>
      </c>
      <c r="F4" s="167" t="s">
        <v>723</v>
      </c>
      <c r="G4" s="151" t="s">
        <v>724</v>
      </c>
      <c r="H4" s="167" t="s">
        <v>725</v>
      </c>
      <c r="I4" s="167" t="s">
        <v>726</v>
      </c>
      <c r="J4" s="172" t="s">
        <v>588</v>
      </c>
      <c r="K4" s="165" t="s">
        <v>720</v>
      </c>
      <c r="L4" s="186" t="s">
        <v>721</v>
      </c>
      <c r="M4" s="165" t="s">
        <v>722</v>
      </c>
      <c r="N4" s="186" t="s">
        <v>723</v>
      </c>
      <c r="O4" s="165" t="s">
        <v>724</v>
      </c>
      <c r="P4" s="186" t="s">
        <v>727</v>
      </c>
      <c r="Q4" s="167" t="s">
        <v>726</v>
      </c>
      <c r="R4" s="182"/>
      <c r="S4" s="179"/>
      <c r="T4" s="180"/>
      <c r="U4" s="180"/>
      <c r="V4" s="180"/>
      <c r="W4" s="181"/>
      <c r="X4" s="181"/>
      <c r="Y4" s="180"/>
      <c r="Z4" s="180"/>
      <c r="AA4" s="181"/>
      <c r="AB4" s="181"/>
      <c r="AC4" s="180"/>
      <c r="AD4" s="180"/>
      <c r="AE4" s="21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</row>
    <row r="5" spans="1:136" s="18" customFormat="1" x14ac:dyDescent="0.2">
      <c r="A5" s="202" t="s">
        <v>543</v>
      </c>
      <c r="B5" s="164" t="s">
        <v>155</v>
      </c>
      <c r="C5" s="18">
        <v>15867</v>
      </c>
      <c r="D5" s="261">
        <v>2</v>
      </c>
      <c r="E5" s="21">
        <f>C5/D5</f>
        <v>7933.5</v>
      </c>
      <c r="F5" s="261">
        <v>4</v>
      </c>
      <c r="G5" s="21">
        <f>C5/F5</f>
        <v>3966.75</v>
      </c>
      <c r="H5" s="261">
        <v>6</v>
      </c>
      <c r="I5" s="21">
        <f>C5/H5</f>
        <v>2644.5</v>
      </c>
      <c r="J5" s="444" t="s">
        <v>542</v>
      </c>
      <c r="K5" s="18">
        <v>15867</v>
      </c>
      <c r="L5" s="273">
        <v>2</v>
      </c>
      <c r="M5" s="21">
        <f>K5/L5</f>
        <v>7933.5</v>
      </c>
      <c r="N5" s="273">
        <v>4</v>
      </c>
      <c r="O5" s="21">
        <f>K5/N5</f>
        <v>3966.75</v>
      </c>
      <c r="P5" s="273">
        <v>6</v>
      </c>
      <c r="Q5" s="203">
        <f>K5/P5</f>
        <v>2644.5</v>
      </c>
      <c r="R5" s="93"/>
      <c r="S5" s="95"/>
      <c r="T5" s="93"/>
      <c r="U5" s="93"/>
      <c r="V5" s="97"/>
      <c r="W5" s="97"/>
      <c r="X5" s="97"/>
      <c r="Y5" s="93"/>
      <c r="Z5" s="97"/>
      <c r="AA5" s="97"/>
      <c r="AB5" s="97"/>
      <c r="AC5" s="93"/>
      <c r="AD5" s="97"/>
      <c r="AE5" s="97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</row>
    <row r="6" spans="1:136" s="68" customFormat="1" x14ac:dyDescent="0.2">
      <c r="A6" s="460" t="s">
        <v>544</v>
      </c>
      <c r="B6" s="218" t="s">
        <v>166</v>
      </c>
      <c r="C6" s="88">
        <v>50902</v>
      </c>
      <c r="D6" s="349">
        <v>14</v>
      </c>
      <c r="E6" s="97">
        <f>C6/D6</f>
        <v>3635.8571428571427</v>
      </c>
      <c r="F6" s="349">
        <v>5</v>
      </c>
      <c r="G6" s="97">
        <f t="shared" ref="G6:G13" si="0">C6/F6</f>
        <v>10180.4</v>
      </c>
      <c r="H6" s="349">
        <v>19</v>
      </c>
      <c r="I6" s="97">
        <f t="shared" ref="I6:I13" si="1">C6/H6</f>
        <v>2679.0526315789475</v>
      </c>
      <c r="J6" s="494" t="s">
        <v>547</v>
      </c>
      <c r="K6" s="88">
        <f>SUM(C6:C7)</f>
        <v>54121</v>
      </c>
      <c r="L6" s="187">
        <v>14</v>
      </c>
      <c r="M6" s="97">
        <f t="shared" ref="M6:M13" si="2">K6/L6</f>
        <v>3865.7857142857142</v>
      </c>
      <c r="N6" s="187">
        <v>5</v>
      </c>
      <c r="O6" s="97">
        <f t="shared" ref="O6:O13" si="3">K6/N6</f>
        <v>10824.2</v>
      </c>
      <c r="P6" s="187">
        <v>19</v>
      </c>
      <c r="Q6" s="590">
        <f t="shared" ref="Q6:Q13" si="4">K6/P6</f>
        <v>2848.4736842105262</v>
      </c>
      <c r="R6" s="93"/>
      <c r="S6" s="95"/>
      <c r="T6" s="93"/>
      <c r="U6" s="93"/>
      <c r="V6" s="97"/>
      <c r="W6" s="97"/>
      <c r="X6" s="97"/>
      <c r="Y6" s="93"/>
      <c r="Z6" s="97"/>
      <c r="AA6" s="97"/>
      <c r="AB6" s="97"/>
      <c r="AC6" s="93"/>
      <c r="AD6" s="97"/>
      <c r="AE6" s="97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</row>
    <row r="7" spans="1:136" s="71" customFormat="1" x14ac:dyDescent="0.2">
      <c r="A7" s="586" t="s">
        <v>545</v>
      </c>
      <c r="B7" s="585" t="s">
        <v>546</v>
      </c>
      <c r="C7" s="561">
        <v>3219</v>
      </c>
      <c r="D7" s="562"/>
      <c r="E7" s="563"/>
      <c r="F7" s="562"/>
      <c r="G7" s="563"/>
      <c r="H7" s="562"/>
      <c r="I7" s="563"/>
      <c r="J7" s="560"/>
      <c r="K7" s="561"/>
      <c r="L7" s="273"/>
      <c r="M7" s="563"/>
      <c r="N7" s="273"/>
      <c r="O7" s="563"/>
      <c r="P7" s="273"/>
      <c r="Q7" s="591"/>
      <c r="R7" s="93"/>
      <c r="S7" s="95"/>
      <c r="T7" s="93"/>
      <c r="U7" s="93"/>
      <c r="V7" s="97"/>
      <c r="W7" s="97"/>
      <c r="X7" s="97"/>
      <c r="Y7" s="93"/>
      <c r="Z7" s="97"/>
      <c r="AA7" s="97"/>
      <c r="AB7" s="97"/>
      <c r="AC7" s="93"/>
      <c r="AD7" s="97"/>
      <c r="AE7" s="97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</row>
    <row r="8" spans="1:136" s="31" customFormat="1" x14ac:dyDescent="0.2">
      <c r="A8" s="587" t="s">
        <v>549</v>
      </c>
      <c r="B8" s="348" t="s">
        <v>213</v>
      </c>
      <c r="C8" s="31">
        <v>17857</v>
      </c>
      <c r="D8" s="24">
        <v>5</v>
      </c>
      <c r="E8" s="33">
        <f t="shared" ref="E8:E13" si="5">C8/D8</f>
        <v>3571.4</v>
      </c>
      <c r="F8" s="24">
        <v>3</v>
      </c>
      <c r="G8" s="33">
        <f t="shared" si="0"/>
        <v>5952.333333333333</v>
      </c>
      <c r="H8" s="24">
        <v>8</v>
      </c>
      <c r="I8" s="33">
        <f t="shared" si="1"/>
        <v>2232.125</v>
      </c>
      <c r="J8" s="445" t="s">
        <v>548</v>
      </c>
      <c r="K8" s="31">
        <v>17857</v>
      </c>
      <c r="L8" s="358">
        <v>5</v>
      </c>
      <c r="M8" s="33">
        <f t="shared" si="2"/>
        <v>3571.4</v>
      </c>
      <c r="N8" s="358">
        <v>3</v>
      </c>
      <c r="O8" s="33">
        <f t="shared" si="3"/>
        <v>5952.333333333333</v>
      </c>
      <c r="P8" s="358">
        <v>8</v>
      </c>
      <c r="Q8" s="359">
        <f t="shared" si="4"/>
        <v>2232.125</v>
      </c>
      <c r="R8" s="93"/>
      <c r="S8" s="95"/>
      <c r="T8" s="93"/>
      <c r="U8" s="93"/>
      <c r="V8" s="97"/>
      <c r="W8" s="97"/>
      <c r="X8" s="97"/>
      <c r="Y8" s="93"/>
      <c r="Z8" s="97"/>
      <c r="AA8" s="97"/>
      <c r="AB8" s="97"/>
      <c r="AC8" s="93"/>
      <c r="AD8" s="97"/>
      <c r="AE8" s="97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</row>
    <row r="9" spans="1:136" x14ac:dyDescent="0.2">
      <c r="A9" s="194" t="s">
        <v>551</v>
      </c>
      <c r="B9" s="157" t="s">
        <v>129</v>
      </c>
      <c r="C9">
        <v>3953</v>
      </c>
      <c r="D9" s="168">
        <v>2</v>
      </c>
      <c r="E9" s="32">
        <f t="shared" si="5"/>
        <v>1976.5</v>
      </c>
      <c r="F9" s="168"/>
      <c r="G9" s="32"/>
      <c r="H9" s="168">
        <v>2</v>
      </c>
      <c r="I9" s="32">
        <f t="shared" si="1"/>
        <v>1976.5</v>
      </c>
      <c r="J9" s="143" t="s">
        <v>550</v>
      </c>
      <c r="K9">
        <f>SUM(C9:C12)</f>
        <v>24928</v>
      </c>
      <c r="L9" s="187">
        <v>9</v>
      </c>
      <c r="M9" s="32">
        <f t="shared" si="2"/>
        <v>2769.7777777777778</v>
      </c>
      <c r="N9" s="187">
        <v>1</v>
      </c>
      <c r="O9" s="32">
        <f t="shared" si="3"/>
        <v>24928</v>
      </c>
      <c r="P9" s="187">
        <v>10</v>
      </c>
      <c r="Q9" s="160">
        <f t="shared" si="4"/>
        <v>2492.8000000000002</v>
      </c>
      <c r="S9" s="95"/>
      <c r="V9" s="97"/>
      <c r="W9" s="97"/>
      <c r="X9" s="97"/>
      <c r="Z9" s="97"/>
      <c r="AA9" s="97"/>
      <c r="AB9" s="97"/>
      <c r="AD9" s="97"/>
      <c r="AE9" s="97"/>
    </row>
    <row r="10" spans="1:136" x14ac:dyDescent="0.2">
      <c r="A10" s="194" t="s">
        <v>552</v>
      </c>
      <c r="B10" s="157" t="s">
        <v>150</v>
      </c>
      <c r="C10">
        <v>4325</v>
      </c>
      <c r="D10" s="168">
        <v>1</v>
      </c>
      <c r="E10" s="32">
        <f t="shared" si="5"/>
        <v>4325</v>
      </c>
      <c r="F10" s="168">
        <v>1</v>
      </c>
      <c r="G10" s="32">
        <f t="shared" si="0"/>
        <v>4325</v>
      </c>
      <c r="H10" s="168">
        <v>2</v>
      </c>
      <c r="I10" s="32">
        <f t="shared" si="1"/>
        <v>2162.5</v>
      </c>
      <c r="J10" s="157"/>
      <c r="L10" s="187"/>
      <c r="M10" s="32"/>
      <c r="N10" s="187"/>
      <c r="O10" s="32"/>
      <c r="P10" s="187"/>
      <c r="Q10" s="160"/>
      <c r="V10" s="97"/>
      <c r="W10" s="97"/>
      <c r="X10" s="97"/>
      <c r="Z10" s="97"/>
      <c r="AA10" s="97"/>
      <c r="AB10" s="97"/>
      <c r="AD10" s="97"/>
      <c r="AE10" s="97"/>
    </row>
    <row r="11" spans="1:136" x14ac:dyDescent="0.2">
      <c r="A11" s="194" t="s">
        <v>553</v>
      </c>
      <c r="B11" s="157" t="s">
        <v>164</v>
      </c>
      <c r="C11">
        <v>3560</v>
      </c>
      <c r="D11" s="168">
        <v>1</v>
      </c>
      <c r="E11" s="32">
        <f t="shared" si="5"/>
        <v>3560</v>
      </c>
      <c r="F11" s="168"/>
      <c r="G11" s="32"/>
      <c r="H11" s="168">
        <v>1</v>
      </c>
      <c r="I11" s="32">
        <f t="shared" si="1"/>
        <v>3560</v>
      </c>
      <c r="J11" s="157"/>
      <c r="L11" s="187"/>
      <c r="M11" s="32"/>
      <c r="N11" s="187"/>
      <c r="O11" s="32"/>
      <c r="P11" s="187"/>
      <c r="Q11" s="160"/>
      <c r="V11" s="97"/>
      <c r="W11" s="97"/>
      <c r="X11" s="97"/>
      <c r="Z11" s="97"/>
      <c r="AA11" s="97"/>
      <c r="AB11" s="97"/>
      <c r="AD11" s="97"/>
      <c r="AE11" s="97"/>
    </row>
    <row r="12" spans="1:136" s="18" customFormat="1" ht="13.5" thickBot="1" x14ac:dyDescent="0.25">
      <c r="A12" s="194" t="s">
        <v>554</v>
      </c>
      <c r="B12" s="157" t="s">
        <v>242</v>
      </c>
      <c r="C12" s="101">
        <v>13090</v>
      </c>
      <c r="D12" s="168">
        <v>5</v>
      </c>
      <c r="E12" s="32">
        <f t="shared" si="5"/>
        <v>2618</v>
      </c>
      <c r="F12" s="168"/>
      <c r="G12" s="32"/>
      <c r="H12" s="168">
        <v>5</v>
      </c>
      <c r="I12" s="32">
        <f t="shared" si="1"/>
        <v>2618</v>
      </c>
      <c r="J12" s="157"/>
      <c r="K12" s="101"/>
      <c r="L12" s="187"/>
      <c r="M12" s="32"/>
      <c r="N12" s="187"/>
      <c r="O12" s="32"/>
      <c r="P12" s="187"/>
      <c r="Q12" s="160"/>
      <c r="R12" s="93"/>
      <c r="S12" s="93"/>
      <c r="T12" s="93"/>
      <c r="U12" s="93"/>
      <c r="V12" s="97"/>
      <c r="W12" s="97"/>
      <c r="X12" s="97"/>
      <c r="Y12" s="93"/>
      <c r="Z12" s="97"/>
      <c r="AA12" s="97"/>
      <c r="AB12" s="97"/>
      <c r="AC12" s="93"/>
      <c r="AD12" s="97"/>
      <c r="AE12" s="97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</row>
    <row r="13" spans="1:136" s="63" customFormat="1" ht="21" customHeight="1" thickBot="1" x14ac:dyDescent="0.25">
      <c r="A13" s="139" t="s">
        <v>555</v>
      </c>
      <c r="B13" s="149"/>
      <c r="C13" s="144">
        <f>SUM(C5:C12)</f>
        <v>112773</v>
      </c>
      <c r="D13" s="144">
        <f>SUM(D5:D12)</f>
        <v>30</v>
      </c>
      <c r="E13" s="235">
        <f t="shared" si="5"/>
        <v>3759.1</v>
      </c>
      <c r="F13" s="144">
        <f t="shared" ref="F13:P13" si="6">SUM(F5:F12)</f>
        <v>13</v>
      </c>
      <c r="G13" s="235">
        <f t="shared" si="0"/>
        <v>8674.8461538461543</v>
      </c>
      <c r="H13" s="144">
        <f t="shared" si="6"/>
        <v>43</v>
      </c>
      <c r="I13" s="235">
        <f t="shared" si="1"/>
        <v>2622.6279069767443</v>
      </c>
      <c r="J13" s="588" t="s">
        <v>555</v>
      </c>
      <c r="K13" s="144">
        <f t="shared" si="6"/>
        <v>112773</v>
      </c>
      <c r="L13" s="240">
        <f>SUM(L5:L12)</f>
        <v>30</v>
      </c>
      <c r="M13" s="235">
        <f t="shared" si="2"/>
        <v>3759.1</v>
      </c>
      <c r="N13" s="240">
        <f t="shared" si="6"/>
        <v>13</v>
      </c>
      <c r="O13" s="235">
        <f t="shared" si="3"/>
        <v>8674.8461538461543</v>
      </c>
      <c r="P13" s="240">
        <f t="shared" si="6"/>
        <v>43</v>
      </c>
      <c r="Q13" s="235">
        <f t="shared" si="4"/>
        <v>2622.6279069767443</v>
      </c>
      <c r="R13" s="95"/>
      <c r="S13" s="532"/>
      <c r="T13" s="95"/>
      <c r="U13" s="95"/>
      <c r="V13" s="183"/>
      <c r="W13" s="97"/>
      <c r="X13" s="97"/>
      <c r="Y13" s="95"/>
      <c r="Z13" s="183"/>
      <c r="AA13" s="97"/>
      <c r="AB13" s="97"/>
      <c r="AC13" s="95"/>
      <c r="AD13" s="183"/>
      <c r="AE13" s="97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</row>
    <row r="14" spans="1:136" s="90" customFormat="1" x14ac:dyDescent="0.2">
      <c r="A14" s="95"/>
      <c r="E14" s="99"/>
      <c r="G14" s="99"/>
      <c r="I14" s="99"/>
      <c r="M14" s="99"/>
      <c r="O14" s="99"/>
      <c r="Q14" s="99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183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</row>
    <row r="15" spans="1:136" s="90" customFormat="1" x14ac:dyDescent="0.2">
      <c r="A15" s="87" t="s">
        <v>597</v>
      </c>
      <c r="B15" s="663" t="s">
        <v>681</v>
      </c>
      <c r="C15" s="87"/>
      <c r="D15" s="87"/>
      <c r="E15" s="87"/>
      <c r="F15" s="87"/>
      <c r="G15" s="87"/>
      <c r="H15" s="87"/>
      <c r="I15" s="99"/>
      <c r="M15" s="99"/>
      <c r="O15" s="99"/>
      <c r="Q15" s="99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</row>
    <row r="16" spans="1:136" s="90" customFormat="1" x14ac:dyDescent="0.2">
      <c r="A16" s="87"/>
      <c r="B16" s="87" t="s">
        <v>305</v>
      </c>
      <c r="C16" s="87"/>
      <c r="D16" s="87"/>
      <c r="E16" s="87"/>
      <c r="F16" s="87"/>
      <c r="G16" s="87"/>
      <c r="H16" s="87"/>
      <c r="I16" s="99"/>
      <c r="M16" s="99"/>
      <c r="O16" s="99"/>
      <c r="Q16" s="99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</row>
    <row r="17" spans="1:136" s="90" customFormat="1" x14ac:dyDescent="0.2">
      <c r="A17" s="87"/>
      <c r="B17" s="87"/>
      <c r="C17" s="87"/>
      <c r="D17" s="87"/>
      <c r="E17" s="87"/>
      <c r="F17" s="87"/>
      <c r="G17" s="87"/>
      <c r="H17" s="87"/>
      <c r="I17" s="99"/>
      <c r="M17" s="99"/>
      <c r="O17" s="99"/>
      <c r="Q17" s="99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</row>
    <row r="18" spans="1:136" s="90" customFormat="1" x14ac:dyDescent="0.2">
      <c r="A18" s="87"/>
      <c r="B18" s="87"/>
      <c r="C18" s="87"/>
      <c r="D18" s="87"/>
      <c r="E18" s="87"/>
      <c r="F18" s="87"/>
      <c r="G18" s="87"/>
      <c r="H18" s="87"/>
      <c r="I18" s="99"/>
      <c r="M18" s="99"/>
      <c r="O18" s="99"/>
      <c r="Q18" s="99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</row>
    <row r="19" spans="1:136" s="90" customFormat="1" x14ac:dyDescent="0.2">
      <c r="A19" s="87"/>
      <c r="B19" s="87"/>
      <c r="C19" s="87"/>
      <c r="D19" s="87"/>
      <c r="E19" s="87"/>
      <c r="F19" s="87"/>
      <c r="G19" s="87"/>
      <c r="H19" s="87"/>
      <c r="I19" s="99"/>
      <c r="M19" s="99"/>
      <c r="O19" s="99"/>
      <c r="Q19" s="99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</row>
    <row r="20" spans="1:136" s="90" customFormat="1" ht="15" x14ac:dyDescent="0.25">
      <c r="A20" s="138" t="s">
        <v>661</v>
      </c>
      <c r="B20" s="87"/>
      <c r="C20" s="87"/>
      <c r="D20" s="87"/>
      <c r="E20" s="87"/>
      <c r="F20" s="87"/>
      <c r="G20" s="87"/>
      <c r="H20" s="87"/>
      <c r="I20" s="99"/>
      <c r="M20" s="99"/>
      <c r="O20" s="99"/>
      <c r="Q20" s="99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</row>
    <row r="21" spans="1:136" s="90" customFormat="1" ht="13.5" thickBot="1" x14ac:dyDescent="0.25">
      <c r="A21" s="87"/>
      <c r="B21" s="87"/>
      <c r="C21" s="87"/>
      <c r="D21" s="87"/>
      <c r="E21" s="87"/>
      <c r="F21" s="87"/>
      <c r="G21" s="87"/>
      <c r="H21" s="87"/>
      <c r="I21" s="99"/>
      <c r="M21" s="99"/>
      <c r="O21" s="99"/>
      <c r="Q21" s="99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</row>
    <row r="22" spans="1:136" s="90" customFormat="1" ht="48.75" thickBot="1" x14ac:dyDescent="0.25">
      <c r="A22" s="87"/>
      <c r="B22" s="153" t="s">
        <v>588</v>
      </c>
      <c r="C22" s="156" t="s">
        <v>711</v>
      </c>
      <c r="D22" s="159" t="s">
        <v>712</v>
      </c>
      <c r="E22" s="154" t="s">
        <v>713</v>
      </c>
      <c r="F22" s="152" t="s">
        <v>710</v>
      </c>
      <c r="G22" s="155" t="s">
        <v>709</v>
      </c>
      <c r="H22" s="154" t="s">
        <v>714</v>
      </c>
      <c r="I22" s="151" t="s">
        <v>715</v>
      </c>
      <c r="J22" s="152" t="s">
        <v>716</v>
      </c>
      <c r="K22" s="155" t="s">
        <v>729</v>
      </c>
      <c r="L22" s="154" t="s">
        <v>731</v>
      </c>
      <c r="M22" s="152" t="s">
        <v>717</v>
      </c>
      <c r="N22" s="155" t="s">
        <v>718</v>
      </c>
      <c r="O22" s="99"/>
      <c r="Q22" s="99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</row>
    <row r="23" spans="1:136" s="90" customFormat="1" x14ac:dyDescent="0.2">
      <c r="A23" s="87"/>
      <c r="B23" s="504" t="s">
        <v>542</v>
      </c>
      <c r="C23" s="191">
        <v>15867</v>
      </c>
      <c r="D23" s="799">
        <v>2</v>
      </c>
      <c r="E23" s="802">
        <f>C23/D23</f>
        <v>7933.5</v>
      </c>
      <c r="F23" s="802">
        <f>C23/2500</f>
        <v>6.3468</v>
      </c>
      <c r="G23" s="284">
        <f>D23-F23</f>
        <v>-4.3468</v>
      </c>
      <c r="H23" s="526">
        <v>4</v>
      </c>
      <c r="I23" s="802">
        <f>C23/H23</f>
        <v>3966.75</v>
      </c>
      <c r="J23" s="802">
        <f>C23/5000</f>
        <v>3.1734</v>
      </c>
      <c r="K23" s="284">
        <f>H23-J23</f>
        <v>0.8266</v>
      </c>
      <c r="L23" s="526">
        <v>6</v>
      </c>
      <c r="M23" s="802">
        <f>C23/L23</f>
        <v>2644.5</v>
      </c>
      <c r="N23" s="284">
        <f>K23+G23</f>
        <v>-3.5202</v>
      </c>
      <c r="O23" s="99"/>
      <c r="Q23" s="99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</row>
    <row r="24" spans="1:136" s="90" customFormat="1" x14ac:dyDescent="0.2">
      <c r="A24" s="87"/>
      <c r="B24" s="494" t="s">
        <v>547</v>
      </c>
      <c r="C24" s="93">
        <v>54121</v>
      </c>
      <c r="D24" s="800">
        <v>14</v>
      </c>
      <c r="E24" s="803">
        <f t="shared" ref="E24" si="7">C24/D24</f>
        <v>3865.7857142857142</v>
      </c>
      <c r="F24" s="803">
        <f t="shared" ref="F24:F27" si="8">C24/2500</f>
        <v>21.648399999999999</v>
      </c>
      <c r="G24" s="166">
        <f t="shared" ref="G24:G27" si="9">D24-F24</f>
        <v>-7.6483999999999988</v>
      </c>
      <c r="H24" s="665">
        <v>5</v>
      </c>
      <c r="I24" s="803">
        <f t="shared" ref="I24" si="10">C24/H24</f>
        <v>10824.2</v>
      </c>
      <c r="J24" s="803">
        <f t="shared" ref="J24:J27" si="11">C24/5000</f>
        <v>10.824199999999999</v>
      </c>
      <c r="K24" s="166">
        <f t="shared" ref="K24:K27" si="12">H24-J24</f>
        <v>-5.8241999999999994</v>
      </c>
      <c r="L24" s="93">
        <v>19</v>
      </c>
      <c r="M24" s="803">
        <f t="shared" ref="M24" si="13">C24/L24</f>
        <v>2848.4736842105262</v>
      </c>
      <c r="N24" s="166">
        <f t="shared" ref="N24:N27" si="14">K24+G24</f>
        <v>-13.472599999999998</v>
      </c>
      <c r="O24" s="99"/>
      <c r="Q24" s="99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</row>
    <row r="25" spans="1:136" s="90" customFormat="1" x14ac:dyDescent="0.2">
      <c r="A25" s="87"/>
      <c r="B25" s="143" t="s">
        <v>548</v>
      </c>
      <c r="C25" s="101">
        <v>17857</v>
      </c>
      <c r="D25" s="800">
        <v>5</v>
      </c>
      <c r="E25" s="803">
        <f t="shared" ref="E25:E26" si="15">C25/D25</f>
        <v>3571.4</v>
      </c>
      <c r="F25" s="803">
        <f t="shared" si="8"/>
        <v>7.1428000000000003</v>
      </c>
      <c r="G25" s="166">
        <f t="shared" si="9"/>
        <v>-2.1428000000000003</v>
      </c>
      <c r="H25" s="665">
        <v>3</v>
      </c>
      <c r="I25" s="803">
        <f t="shared" ref="I25:I26" si="16">C25/H25</f>
        <v>5952.333333333333</v>
      </c>
      <c r="J25" s="803">
        <f t="shared" si="11"/>
        <v>3.5714000000000001</v>
      </c>
      <c r="K25" s="166">
        <f t="shared" si="12"/>
        <v>-0.57140000000000013</v>
      </c>
      <c r="L25" s="93">
        <v>8</v>
      </c>
      <c r="M25" s="803">
        <f t="shared" ref="M25:M26" si="17">C25/L25</f>
        <v>2232.125</v>
      </c>
      <c r="N25" s="166">
        <f t="shared" si="14"/>
        <v>-2.7142000000000004</v>
      </c>
      <c r="O25" s="99"/>
      <c r="Q25" s="99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</row>
    <row r="26" spans="1:136" s="90" customFormat="1" ht="13.5" thickBot="1" x14ac:dyDescent="0.25">
      <c r="A26" s="87"/>
      <c r="B26" s="145" t="s">
        <v>550</v>
      </c>
      <c r="C26" s="146">
        <v>24928</v>
      </c>
      <c r="D26" s="801">
        <v>9</v>
      </c>
      <c r="E26" s="804">
        <f t="shared" si="15"/>
        <v>2769.7777777777778</v>
      </c>
      <c r="F26" s="804">
        <f t="shared" si="8"/>
        <v>9.9711999999999996</v>
      </c>
      <c r="G26" s="285">
        <f t="shared" si="9"/>
        <v>-0.97119999999999962</v>
      </c>
      <c r="H26" s="525">
        <v>1</v>
      </c>
      <c r="I26" s="804">
        <f t="shared" si="16"/>
        <v>24928</v>
      </c>
      <c r="J26" s="804">
        <f t="shared" si="11"/>
        <v>4.9855999999999998</v>
      </c>
      <c r="K26" s="285">
        <f t="shared" si="12"/>
        <v>-3.9855999999999998</v>
      </c>
      <c r="L26" s="525">
        <v>10</v>
      </c>
      <c r="M26" s="804">
        <f t="shared" si="17"/>
        <v>2492.8000000000002</v>
      </c>
      <c r="N26" s="285">
        <f t="shared" si="14"/>
        <v>-4.9567999999999994</v>
      </c>
      <c r="O26" s="99"/>
      <c r="Q26" s="99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</row>
    <row r="27" spans="1:136" s="90" customFormat="1" ht="13.5" thickBot="1" x14ac:dyDescent="0.25">
      <c r="A27" s="87"/>
      <c r="B27" s="594" t="s">
        <v>555</v>
      </c>
      <c r="C27" s="230">
        <v>112773</v>
      </c>
      <c r="D27" s="396">
        <f>SUM(D23:D26)</f>
        <v>30</v>
      </c>
      <c r="E27" s="592">
        <f t="shared" ref="E27" si="18">C27/D27</f>
        <v>3759.1</v>
      </c>
      <c r="F27" s="563">
        <f t="shared" si="8"/>
        <v>45.109200000000001</v>
      </c>
      <c r="G27" s="285">
        <f t="shared" si="9"/>
        <v>-15.109200000000001</v>
      </c>
      <c r="H27" s="593">
        <f>SUM(H23:H26)</f>
        <v>13</v>
      </c>
      <c r="I27" s="592">
        <f t="shared" ref="I27" si="19">C27/H27</f>
        <v>8674.8461538461543</v>
      </c>
      <c r="J27" s="563">
        <f t="shared" si="11"/>
        <v>22.554600000000001</v>
      </c>
      <c r="K27" s="285">
        <f t="shared" si="12"/>
        <v>-9.5546000000000006</v>
      </c>
      <c r="L27" s="593">
        <f>SUM(L23:L26)</f>
        <v>43</v>
      </c>
      <c r="M27" s="592">
        <f t="shared" ref="M27" si="20">C27/L27</f>
        <v>2622.6279069767443</v>
      </c>
      <c r="N27" s="285">
        <f t="shared" si="14"/>
        <v>-24.663800000000002</v>
      </c>
      <c r="O27" s="99"/>
      <c r="Q27" s="99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</row>
    <row r="28" spans="1:136" s="90" customFormat="1" x14ac:dyDescent="0.2">
      <c r="A28" s="87"/>
      <c r="B28" s="87"/>
      <c r="C28" s="87"/>
      <c r="D28" s="87"/>
      <c r="E28" s="87"/>
      <c r="F28" s="87"/>
      <c r="G28" s="87"/>
      <c r="H28" s="87"/>
      <c r="I28" s="99"/>
      <c r="M28" s="99"/>
      <c r="O28" s="99"/>
      <c r="Q28" s="99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</row>
    <row r="29" spans="1:136" s="90" customFormat="1" x14ac:dyDescent="0.2">
      <c r="A29" s="87" t="s">
        <v>597</v>
      </c>
      <c r="B29" s="663" t="s">
        <v>681</v>
      </c>
      <c r="C29" s="87"/>
      <c r="D29" s="87"/>
      <c r="E29" s="87"/>
      <c r="F29" s="87"/>
      <c r="G29" s="87"/>
      <c r="H29" s="87"/>
      <c r="I29" s="99"/>
      <c r="M29" s="99"/>
      <c r="O29" s="99"/>
      <c r="Q29" s="99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</row>
    <row r="30" spans="1:136" s="90" customFormat="1" x14ac:dyDescent="0.2">
      <c r="A30" s="87"/>
      <c r="B30" s="87" t="s">
        <v>305</v>
      </c>
      <c r="C30" s="87"/>
      <c r="D30" s="87"/>
      <c r="E30" s="87"/>
      <c r="F30" s="87"/>
      <c r="G30" s="87"/>
      <c r="H30" s="87"/>
      <c r="I30" s="99"/>
      <c r="M30" s="99"/>
      <c r="O30" s="99"/>
      <c r="Q30" s="99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</row>
    <row r="31" spans="1:136" s="90" customFormat="1" x14ac:dyDescent="0.2">
      <c r="A31" s="87"/>
      <c r="B31" s="87"/>
      <c r="C31" s="87"/>
      <c r="D31" s="87"/>
      <c r="E31" s="87"/>
      <c r="F31" s="87"/>
      <c r="G31" s="87"/>
      <c r="H31" s="87"/>
      <c r="I31" s="99"/>
      <c r="M31" s="99"/>
      <c r="O31" s="99"/>
      <c r="Q31" s="99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</row>
    <row r="32" spans="1:136" s="90" customFormat="1" x14ac:dyDescent="0.2">
      <c r="A32" s="87"/>
      <c r="B32" s="87"/>
      <c r="C32" s="87"/>
      <c r="D32" s="87"/>
      <c r="E32" s="87"/>
      <c r="F32" s="87"/>
      <c r="G32" s="87"/>
      <c r="H32" s="87"/>
      <c r="I32" s="99"/>
      <c r="M32" s="99"/>
      <c r="O32" s="99"/>
      <c r="Q32" s="99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</row>
    <row r="33" spans="1:136" s="90" customFormat="1" ht="15" x14ac:dyDescent="0.25">
      <c r="A33" s="138" t="s">
        <v>662</v>
      </c>
      <c r="B33" s="87"/>
      <c r="C33" s="87"/>
      <c r="D33" s="87"/>
      <c r="E33" s="87"/>
      <c r="F33" s="87"/>
      <c r="G33" s="87"/>
      <c r="H33" s="87"/>
      <c r="I33" s="99"/>
      <c r="M33" s="99"/>
      <c r="O33" s="99"/>
      <c r="P33" s="595"/>
      <c r="Q33" s="596"/>
      <c r="R33" s="596"/>
      <c r="S33" s="596"/>
      <c r="T33" s="596"/>
      <c r="U33" s="596"/>
      <c r="V33" s="596"/>
      <c r="W33" s="596"/>
      <c r="X33" s="93"/>
      <c r="Y33" s="130"/>
      <c r="Z33" s="131"/>
      <c r="AA33" s="131"/>
      <c r="AB33" s="121"/>
      <c r="AC33" s="121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</row>
    <row r="34" spans="1:136" s="90" customFormat="1" ht="15.75" thickBot="1" x14ac:dyDescent="0.3">
      <c r="A34" s="87"/>
      <c r="B34" s="87"/>
      <c r="C34" s="87"/>
      <c r="D34" s="87"/>
      <c r="E34" s="87"/>
      <c r="F34" s="87"/>
      <c r="G34" s="87"/>
      <c r="H34" s="87"/>
      <c r="I34" s="99"/>
      <c r="M34" s="99"/>
      <c r="O34" s="99"/>
      <c r="P34" s="597"/>
      <c r="Q34" s="93"/>
      <c r="R34" s="93"/>
      <c r="S34" s="93"/>
      <c r="T34" s="93"/>
      <c r="U34" s="93"/>
      <c r="V34" s="93"/>
      <c r="W34" s="598"/>
      <c r="X34" s="93"/>
      <c r="Y34" s="603"/>
      <c r="Z34" s="604"/>
      <c r="AA34" s="864"/>
      <c r="AB34" s="864"/>
      <c r="AC34" s="864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</row>
    <row r="35" spans="1:136" s="90" customFormat="1" ht="15.75" thickBot="1" x14ac:dyDescent="0.3">
      <c r="A35" s="87"/>
      <c r="B35" s="533" t="s">
        <v>609</v>
      </c>
      <c r="C35" s="814" t="s">
        <v>542</v>
      </c>
      <c r="D35" s="491" t="s">
        <v>547</v>
      </c>
      <c r="E35" s="759" t="s">
        <v>548</v>
      </c>
      <c r="F35" s="759" t="s">
        <v>550</v>
      </c>
      <c r="G35" s="823" t="s">
        <v>708</v>
      </c>
      <c r="H35" s="87"/>
      <c r="I35" s="130" t="s">
        <v>596</v>
      </c>
      <c r="J35" s="131"/>
      <c r="K35" s="131"/>
      <c r="L35" s="3"/>
      <c r="M35" s="3"/>
      <c r="N35" s="95"/>
      <c r="O35" s="95"/>
      <c r="P35" s="597"/>
      <c r="Q35" s="93"/>
      <c r="R35" s="93"/>
      <c r="S35" s="93"/>
      <c r="T35" s="93"/>
      <c r="U35" s="93"/>
      <c r="V35" s="93"/>
      <c r="W35" s="598"/>
      <c r="X35" s="93"/>
      <c r="Y35" s="605"/>
      <c r="Z35" s="606"/>
      <c r="AA35" s="865"/>
      <c r="AB35" s="865"/>
      <c r="AC35" s="86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</row>
    <row r="36" spans="1:136" s="90" customFormat="1" ht="23.25" x14ac:dyDescent="0.25">
      <c r="A36" s="87"/>
      <c r="B36" s="809" t="s">
        <v>37</v>
      </c>
      <c r="C36" s="815">
        <v>1</v>
      </c>
      <c r="D36" s="816">
        <v>10</v>
      </c>
      <c r="E36" s="816">
        <v>1</v>
      </c>
      <c r="F36" s="817">
        <v>5</v>
      </c>
      <c r="G36" s="812">
        <f>C36+D36+E36+F36</f>
        <v>17</v>
      </c>
      <c r="I36" s="289" t="s">
        <v>59</v>
      </c>
      <c r="J36" s="256">
        <f>G36+G37+G38</f>
        <v>30</v>
      </c>
      <c r="K36" s="856" t="s">
        <v>631</v>
      </c>
      <c r="L36" s="856"/>
      <c r="M36" s="856"/>
      <c r="N36" s="95"/>
      <c r="O36" s="95"/>
      <c r="P36" s="597"/>
      <c r="Q36" s="93"/>
      <c r="R36" s="93"/>
      <c r="S36" s="93"/>
      <c r="T36" s="93"/>
      <c r="U36" s="93"/>
      <c r="V36" s="93"/>
      <c r="W36" s="598"/>
      <c r="X36" s="93"/>
      <c r="Y36" s="129"/>
      <c r="Z36" s="129"/>
      <c r="AA36" s="93"/>
      <c r="AB36" s="93"/>
      <c r="AC36" s="97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</row>
    <row r="37" spans="1:136" s="90" customFormat="1" ht="23.25" x14ac:dyDescent="0.25">
      <c r="A37" s="87"/>
      <c r="B37" s="810" t="s">
        <v>38</v>
      </c>
      <c r="C37" s="818">
        <v>1</v>
      </c>
      <c r="D37" s="25">
        <v>3</v>
      </c>
      <c r="E37" s="25">
        <v>4</v>
      </c>
      <c r="F37" s="819">
        <v>4</v>
      </c>
      <c r="G37" s="812">
        <f t="shared" ref="G37:G40" si="21">C37+D37+E37+F37</f>
        <v>12</v>
      </c>
      <c r="I37" s="290" t="s">
        <v>593</v>
      </c>
      <c r="J37" s="257">
        <f>G39+G40</f>
        <v>13</v>
      </c>
      <c r="K37" s="859" t="s">
        <v>623</v>
      </c>
      <c r="L37" s="859"/>
      <c r="M37" s="859"/>
      <c r="N37" s="95"/>
      <c r="O37" s="95"/>
      <c r="P37" s="597"/>
      <c r="Q37" s="93"/>
      <c r="R37" s="93"/>
      <c r="S37" s="93"/>
      <c r="T37" s="93"/>
      <c r="U37" s="93"/>
      <c r="V37" s="93"/>
      <c r="W37" s="598"/>
      <c r="X37" s="93"/>
      <c r="Y37" s="93"/>
      <c r="Z37" s="197"/>
      <c r="AA37" s="100"/>
      <c r="AB37" s="93"/>
      <c r="AC37" s="93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</row>
    <row r="38" spans="1:136" s="90" customFormat="1" x14ac:dyDescent="0.2">
      <c r="A38" s="87"/>
      <c r="B38" s="810" t="s">
        <v>43</v>
      </c>
      <c r="C38" s="818"/>
      <c r="D38" s="25">
        <v>1</v>
      </c>
      <c r="E38" s="25"/>
      <c r="F38" s="819"/>
      <c r="G38" s="812">
        <f t="shared" si="21"/>
        <v>1</v>
      </c>
      <c r="I38" s="129" t="s">
        <v>599</v>
      </c>
      <c r="J38" s="129"/>
      <c r="K38" s="93"/>
      <c r="L38" s="93"/>
      <c r="M38" s="97"/>
      <c r="N38" s="95"/>
      <c r="O38" s="95"/>
      <c r="P38" s="597"/>
      <c r="Q38" s="93"/>
      <c r="R38" s="93"/>
      <c r="S38" s="93"/>
      <c r="T38" s="93"/>
      <c r="U38" s="93"/>
      <c r="V38" s="93"/>
      <c r="W38" s="95"/>
      <c r="X38" s="412"/>
      <c r="Y38" s="412"/>
      <c r="Z38" s="412"/>
      <c r="AA38" s="412"/>
      <c r="AB38" s="96"/>
      <c r="AC38" s="96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</row>
    <row r="39" spans="1:136" s="90" customFormat="1" ht="22.5" x14ac:dyDescent="0.2">
      <c r="A39" s="87"/>
      <c r="B39" s="810" t="s">
        <v>49</v>
      </c>
      <c r="C39" s="818">
        <v>4</v>
      </c>
      <c r="D39" s="25">
        <v>5</v>
      </c>
      <c r="E39" s="25">
        <v>3</v>
      </c>
      <c r="F39" s="819"/>
      <c r="G39" s="813">
        <f t="shared" si="21"/>
        <v>12</v>
      </c>
      <c r="H39" s="87"/>
      <c r="I39" s="87"/>
      <c r="J39" s="197" t="s">
        <v>600</v>
      </c>
      <c r="K39" s="100"/>
      <c r="L39" s="87"/>
      <c r="M39" s="87"/>
      <c r="N39" s="95"/>
      <c r="O39" s="95"/>
      <c r="P39" s="599"/>
      <c r="Q39" s="93"/>
      <c r="R39" s="93"/>
      <c r="S39" s="93"/>
      <c r="T39" s="93"/>
      <c r="U39" s="93"/>
      <c r="V39" s="93"/>
      <c r="W39" s="95"/>
      <c r="X39" s="412"/>
      <c r="Y39" s="412"/>
      <c r="Z39" s="412"/>
      <c r="AA39" s="412"/>
      <c r="AB39" s="93"/>
      <c r="AC39" s="93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</row>
    <row r="40" spans="1:136" s="90" customFormat="1" ht="13.5" thickBot="1" x14ac:dyDescent="0.25">
      <c r="A40" s="87"/>
      <c r="B40" s="811" t="s">
        <v>39</v>
      </c>
      <c r="C40" s="820"/>
      <c r="D40" s="821"/>
      <c r="E40" s="821"/>
      <c r="F40" s="822">
        <v>1</v>
      </c>
      <c r="G40" s="813">
        <f t="shared" si="21"/>
        <v>1</v>
      </c>
      <c r="H40" s="87"/>
      <c r="I40" s="13"/>
      <c r="J40" s="13"/>
      <c r="K40" s="13"/>
      <c r="L40" s="2"/>
      <c r="M40" s="2"/>
      <c r="N40" s="95"/>
      <c r="O40" s="95"/>
      <c r="P40" s="96"/>
      <c r="Q40" s="96"/>
      <c r="R40" s="96"/>
      <c r="S40" s="96"/>
      <c r="T40" s="96"/>
      <c r="U40" s="96"/>
      <c r="V40" s="96"/>
      <c r="W40" s="412"/>
      <c r="X40" s="412"/>
      <c r="Y40" s="412"/>
      <c r="Z40" s="412"/>
      <c r="AA40" s="412"/>
      <c r="AB40" s="93"/>
      <c r="AC40" s="93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</row>
    <row r="41" spans="1:136" s="90" customFormat="1" ht="13.5" thickBot="1" x14ac:dyDescent="0.25">
      <c r="A41" s="87"/>
      <c r="B41" s="589" t="s">
        <v>555</v>
      </c>
      <c r="C41" s="146">
        <f>C36+C37+C38+C39+C40</f>
        <v>6</v>
      </c>
      <c r="D41" s="146">
        <f t="shared" ref="D41:G41" si="22">D36+D37+D38+D39+D40</f>
        <v>19</v>
      </c>
      <c r="E41" s="146">
        <f t="shared" si="22"/>
        <v>8</v>
      </c>
      <c r="F41" s="146">
        <f t="shared" si="22"/>
        <v>10</v>
      </c>
      <c r="G41" s="144">
        <f t="shared" si="22"/>
        <v>43</v>
      </c>
      <c r="H41" s="87"/>
      <c r="I41" s="99"/>
      <c r="M41" s="99"/>
      <c r="O41" s="99"/>
      <c r="P41" s="95"/>
      <c r="Q41" s="183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</row>
    <row r="42" spans="1:136" s="90" customFormat="1" x14ac:dyDescent="0.2">
      <c r="A42" s="95"/>
      <c r="E42" s="99"/>
      <c r="G42" s="99"/>
      <c r="I42" s="99"/>
      <c r="M42" s="99"/>
      <c r="O42" s="99"/>
      <c r="P42" s="95"/>
      <c r="Q42" s="183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</row>
    <row r="43" spans="1:136" s="90" customFormat="1" x14ac:dyDescent="0.2">
      <c r="A43" s="87" t="s">
        <v>597</v>
      </c>
      <c r="B43" s="663" t="s">
        <v>681</v>
      </c>
      <c r="C43" s="87"/>
      <c r="D43" s="87"/>
      <c r="E43" s="87"/>
      <c r="F43" s="87"/>
      <c r="G43" s="87"/>
      <c r="I43" s="99"/>
      <c r="M43" s="99"/>
      <c r="O43" s="99"/>
      <c r="P43" s="95"/>
      <c r="Q43" s="183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</row>
    <row r="44" spans="1:136" s="90" customFormat="1" x14ac:dyDescent="0.2">
      <c r="A44" s="95"/>
      <c r="E44" s="99"/>
      <c r="G44" s="99"/>
      <c r="I44" s="99"/>
      <c r="M44" s="99"/>
      <c r="O44" s="99"/>
      <c r="P44" s="95"/>
      <c r="Q44" s="183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</row>
    <row r="45" spans="1:136" x14ac:dyDescent="0.2">
      <c r="P45" s="93"/>
      <c r="Q45" s="93"/>
    </row>
    <row r="46" spans="1:136" s="88" customFormat="1" x14ac:dyDescent="0.2">
      <c r="A46" s="76" t="s">
        <v>660</v>
      </c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93"/>
      <c r="DB46" s="93"/>
      <c r="DC46" s="93"/>
      <c r="DD46" s="93"/>
      <c r="DE46" s="93"/>
      <c r="DF46" s="93"/>
      <c r="DG46" s="93"/>
      <c r="DH46" s="93"/>
      <c r="DI46" s="93"/>
      <c r="DJ46" s="93"/>
      <c r="DK46" s="93"/>
      <c r="DL46" s="93"/>
      <c r="DM46" s="93"/>
      <c r="DN46" s="93"/>
      <c r="DO46" s="93"/>
      <c r="DP46" s="93"/>
      <c r="DQ46" s="93"/>
      <c r="DR46" s="93"/>
      <c r="DS46" s="93"/>
      <c r="DT46" s="93"/>
      <c r="DU46" s="93"/>
      <c r="DV46" s="93"/>
      <c r="DW46" s="93"/>
      <c r="DX46" s="93"/>
      <c r="DY46" s="93"/>
      <c r="DZ46" s="93"/>
      <c r="EA46" s="93"/>
      <c r="EB46" s="93"/>
      <c r="EC46" s="93"/>
      <c r="ED46" s="93"/>
      <c r="EE46" s="93"/>
      <c r="EF46" s="93"/>
    </row>
    <row r="47" spans="1:136" s="88" customFormat="1" x14ac:dyDescent="0.2">
      <c r="A47" s="76" t="s">
        <v>659</v>
      </c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3"/>
      <c r="CQ47" s="93"/>
      <c r="CR47" s="93"/>
      <c r="CS47" s="93"/>
      <c r="CT47" s="93"/>
      <c r="CU47" s="93"/>
      <c r="CV47" s="93"/>
      <c r="CW47" s="93"/>
      <c r="CX47" s="93"/>
      <c r="CY47" s="93"/>
      <c r="CZ47" s="93"/>
      <c r="DA47" s="93"/>
      <c r="DB47" s="93"/>
      <c r="DC47" s="93"/>
      <c r="DD47" s="93"/>
      <c r="DE47" s="93"/>
      <c r="DF47" s="93"/>
      <c r="DG47" s="93"/>
      <c r="DH47" s="93"/>
      <c r="DI47" s="93"/>
      <c r="DJ47" s="93"/>
      <c r="DK47" s="93"/>
      <c r="DL47" s="93"/>
      <c r="DM47" s="93"/>
      <c r="DN47" s="93"/>
      <c r="DO47" s="93"/>
      <c r="DP47" s="93"/>
      <c r="DQ47" s="93"/>
      <c r="DR47" s="93"/>
      <c r="DS47" s="93"/>
      <c r="DT47" s="93"/>
      <c r="DU47" s="93"/>
      <c r="DV47" s="93"/>
      <c r="DW47" s="93"/>
      <c r="DX47" s="93"/>
      <c r="DY47" s="93"/>
      <c r="DZ47" s="93"/>
      <c r="EA47" s="93"/>
      <c r="EB47" s="93"/>
      <c r="EC47" s="93"/>
      <c r="ED47" s="93"/>
      <c r="EE47" s="93"/>
      <c r="EF47" s="93"/>
    </row>
    <row r="48" spans="1:136" s="88" customFormat="1" x14ac:dyDescent="0.2"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3"/>
      <c r="CQ48" s="93"/>
      <c r="CR48" s="93"/>
      <c r="CS48" s="93"/>
      <c r="CT48" s="93"/>
      <c r="CU48" s="93"/>
      <c r="CV48" s="93"/>
      <c r="CW48" s="93"/>
      <c r="CX48" s="93"/>
      <c r="CY48" s="93"/>
      <c r="CZ48" s="93"/>
      <c r="DA48" s="93"/>
      <c r="DB48" s="93"/>
      <c r="DC48" s="93"/>
      <c r="DD48" s="93"/>
      <c r="DE48" s="93"/>
      <c r="DF48" s="93"/>
      <c r="DG48" s="93"/>
      <c r="DH48" s="93"/>
      <c r="DI48" s="93"/>
      <c r="DJ48" s="93"/>
      <c r="DK48" s="93"/>
      <c r="DL48" s="93"/>
      <c r="DM48" s="93"/>
      <c r="DN48" s="93"/>
      <c r="DO48" s="93"/>
      <c r="DP48" s="93"/>
      <c r="DQ48" s="93"/>
      <c r="DR48" s="93"/>
      <c r="DS48" s="93"/>
      <c r="DT48" s="93"/>
      <c r="DU48" s="93"/>
      <c r="DV48" s="93"/>
      <c r="DW48" s="93"/>
      <c r="DX48" s="93"/>
      <c r="DY48" s="93"/>
      <c r="DZ48" s="93"/>
      <c r="EA48" s="93"/>
      <c r="EB48" s="93"/>
      <c r="EC48" s="93"/>
      <c r="ED48" s="93"/>
      <c r="EE48" s="93"/>
      <c r="EF48" s="93"/>
    </row>
    <row r="49" spans="2:136" s="88" customFormat="1" x14ac:dyDescent="0.2"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3"/>
      <c r="CQ49" s="93"/>
      <c r="CR49" s="93"/>
      <c r="CS49" s="93"/>
      <c r="CT49" s="93"/>
      <c r="CU49" s="93"/>
      <c r="CV49" s="93"/>
      <c r="CW49" s="93"/>
      <c r="CX49" s="93"/>
      <c r="CY49" s="93"/>
      <c r="CZ49" s="93"/>
      <c r="DA49" s="93"/>
      <c r="DB49" s="93"/>
      <c r="DC49" s="93"/>
      <c r="DD49" s="93"/>
      <c r="DE49" s="93"/>
      <c r="DF49" s="93"/>
      <c r="DG49" s="93"/>
      <c r="DH49" s="93"/>
      <c r="DI49" s="93"/>
      <c r="DJ49" s="93"/>
      <c r="DK49" s="93"/>
      <c r="DL49" s="93"/>
      <c r="DM49" s="93"/>
      <c r="DN49" s="93"/>
      <c r="DO49" s="93"/>
      <c r="DP49" s="93"/>
      <c r="DQ49" s="93"/>
      <c r="DR49" s="93"/>
      <c r="DS49" s="93"/>
      <c r="DT49" s="93"/>
      <c r="DU49" s="93"/>
      <c r="DV49" s="93"/>
      <c r="DW49" s="93"/>
      <c r="DX49" s="93"/>
      <c r="DY49" s="93"/>
      <c r="DZ49" s="93"/>
      <c r="EA49" s="93"/>
      <c r="EB49" s="93"/>
      <c r="EC49" s="93"/>
      <c r="ED49" s="93"/>
      <c r="EE49" s="93"/>
      <c r="EF49" s="93"/>
    </row>
    <row r="50" spans="2:136" s="93" customFormat="1" x14ac:dyDescent="0.2">
      <c r="B50" s="253"/>
      <c r="C50" s="253"/>
      <c r="D50" s="253"/>
      <c r="E50" s="253"/>
      <c r="F50" s="253"/>
      <c r="G50" s="253"/>
      <c r="H50" s="253"/>
    </row>
    <row r="51" spans="2:136" s="93" customFormat="1" x14ac:dyDescent="0.2">
      <c r="B51" s="253"/>
      <c r="C51" s="253"/>
      <c r="D51" s="253"/>
      <c r="E51" s="253"/>
      <c r="F51" s="253"/>
      <c r="G51" s="253"/>
      <c r="H51" s="253"/>
    </row>
    <row r="52" spans="2:136" s="93" customFormat="1" x14ac:dyDescent="0.2">
      <c r="B52" s="253"/>
      <c r="C52" s="253"/>
      <c r="D52" s="253"/>
      <c r="E52" s="253"/>
      <c r="F52" s="253"/>
      <c r="G52" s="253"/>
      <c r="H52" s="253"/>
    </row>
    <row r="53" spans="2:136" s="93" customFormat="1" x14ac:dyDescent="0.2">
      <c r="B53" s="253"/>
      <c r="C53" s="253"/>
      <c r="D53" s="253"/>
      <c r="E53" s="253"/>
      <c r="F53" s="253"/>
      <c r="G53" s="253"/>
      <c r="H53" s="253"/>
    </row>
    <row r="54" spans="2:136" s="93" customFormat="1" x14ac:dyDescent="0.2">
      <c r="B54" s="253"/>
      <c r="C54" s="253"/>
      <c r="D54" s="253"/>
      <c r="E54" s="253"/>
      <c r="F54" s="253"/>
      <c r="G54" s="253"/>
      <c r="H54" s="253"/>
    </row>
    <row r="55" spans="2:136" s="93" customFormat="1" x14ac:dyDescent="0.2">
      <c r="B55" s="253"/>
      <c r="C55" s="253"/>
      <c r="D55" s="253"/>
      <c r="E55" s="253"/>
      <c r="F55" s="253"/>
      <c r="G55" s="253"/>
      <c r="H55" s="253"/>
    </row>
    <row r="56" spans="2:136" s="93" customFormat="1" x14ac:dyDescent="0.2"/>
    <row r="57" spans="2:136" s="93" customFormat="1" x14ac:dyDescent="0.2">
      <c r="I57" s="600"/>
    </row>
    <row r="58" spans="2:136" s="88" customFormat="1" x14ac:dyDescent="0.2"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93"/>
      <c r="CZ58" s="93"/>
      <c r="DA58" s="93"/>
      <c r="DB58" s="93"/>
      <c r="DC58" s="93"/>
      <c r="DD58" s="93"/>
      <c r="DE58" s="93"/>
      <c r="DF58" s="93"/>
      <c r="DG58" s="93"/>
      <c r="DH58" s="93"/>
      <c r="DI58" s="93"/>
      <c r="DJ58" s="93"/>
      <c r="DK58" s="93"/>
      <c r="DL58" s="93"/>
      <c r="DM58" s="93"/>
      <c r="DN58" s="93"/>
      <c r="DO58" s="93"/>
      <c r="DP58" s="93"/>
      <c r="DQ58" s="93"/>
      <c r="DR58" s="93"/>
      <c r="DS58" s="93"/>
      <c r="DT58" s="93"/>
      <c r="DU58" s="93"/>
      <c r="DV58" s="93"/>
      <c r="DW58" s="93"/>
      <c r="DX58" s="93"/>
      <c r="DY58" s="93"/>
      <c r="DZ58" s="93"/>
      <c r="EA58" s="93"/>
      <c r="EB58" s="93"/>
      <c r="EC58" s="93"/>
      <c r="ED58" s="93"/>
      <c r="EE58" s="93"/>
      <c r="EF58" s="93"/>
    </row>
    <row r="59" spans="2:136" s="88" customFormat="1" x14ac:dyDescent="0.2"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93"/>
      <c r="DC59" s="93"/>
      <c r="DD59" s="93"/>
      <c r="DE59" s="93"/>
      <c r="DF59" s="93"/>
      <c r="DG59" s="93"/>
      <c r="DH59" s="93"/>
      <c r="DI59" s="93"/>
      <c r="DJ59" s="93"/>
      <c r="DK59" s="93"/>
      <c r="DL59" s="93"/>
      <c r="DM59" s="93"/>
      <c r="DN59" s="93"/>
      <c r="DO59" s="93"/>
      <c r="DP59" s="93"/>
      <c r="DQ59" s="93"/>
      <c r="DR59" s="93"/>
      <c r="DS59" s="93"/>
      <c r="DT59" s="93"/>
      <c r="DU59" s="93"/>
      <c r="DV59" s="93"/>
      <c r="DW59" s="93"/>
      <c r="DX59" s="93"/>
      <c r="DY59" s="93"/>
      <c r="DZ59" s="93"/>
      <c r="EA59" s="93"/>
      <c r="EB59" s="93"/>
      <c r="EC59" s="93"/>
      <c r="ED59" s="93"/>
      <c r="EE59" s="93"/>
      <c r="EF59" s="93"/>
    </row>
    <row r="60" spans="2:136" s="88" customFormat="1" x14ac:dyDescent="0.2"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93"/>
      <c r="DO60" s="93"/>
      <c r="DP60" s="93"/>
      <c r="DQ60" s="93"/>
      <c r="DR60" s="93"/>
      <c r="DS60" s="93"/>
      <c r="DT60" s="93"/>
      <c r="DU60" s="93"/>
      <c r="DV60" s="93"/>
      <c r="DW60" s="93"/>
      <c r="DX60" s="93"/>
      <c r="DY60" s="93"/>
      <c r="DZ60" s="93"/>
      <c r="EA60" s="93"/>
      <c r="EB60" s="93"/>
      <c r="EC60" s="93"/>
      <c r="ED60" s="93"/>
      <c r="EE60" s="93"/>
      <c r="EF60" s="93"/>
    </row>
    <row r="61" spans="2:136" s="88" customFormat="1" x14ac:dyDescent="0.2"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93"/>
      <c r="DC61" s="93"/>
      <c r="DD61" s="93"/>
      <c r="DE61" s="93"/>
      <c r="DF61" s="93"/>
      <c r="DG61" s="93"/>
      <c r="DH61" s="93"/>
      <c r="DI61" s="93"/>
      <c r="DJ61" s="93"/>
      <c r="DK61" s="93"/>
      <c r="DL61" s="93"/>
      <c r="DM61" s="93"/>
      <c r="DN61" s="93"/>
      <c r="DO61" s="93"/>
      <c r="DP61" s="93"/>
      <c r="DQ61" s="93"/>
      <c r="DR61" s="93"/>
      <c r="DS61" s="93"/>
      <c r="DT61" s="93"/>
      <c r="DU61" s="93"/>
      <c r="DV61" s="93"/>
      <c r="DW61" s="93"/>
      <c r="DX61" s="93"/>
      <c r="DY61" s="93"/>
      <c r="DZ61" s="93"/>
      <c r="EA61" s="93"/>
      <c r="EB61" s="93"/>
      <c r="EC61" s="93"/>
      <c r="ED61" s="93"/>
      <c r="EE61" s="93"/>
      <c r="EF61" s="93"/>
    </row>
    <row r="62" spans="2:136" s="88" customFormat="1" x14ac:dyDescent="0.2"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93"/>
      <c r="CZ62" s="93"/>
      <c r="DA62" s="93"/>
      <c r="DB62" s="93"/>
      <c r="DC62" s="93"/>
      <c r="DD62" s="93"/>
      <c r="DE62" s="93"/>
      <c r="DF62" s="93"/>
      <c r="DG62" s="93"/>
      <c r="DH62" s="93"/>
      <c r="DI62" s="93"/>
      <c r="DJ62" s="93"/>
      <c r="DK62" s="93"/>
      <c r="DL62" s="93"/>
      <c r="DM62" s="93"/>
      <c r="DN62" s="93"/>
      <c r="DO62" s="93"/>
      <c r="DP62" s="93"/>
      <c r="DQ62" s="93"/>
      <c r="DR62" s="93"/>
      <c r="DS62" s="93"/>
      <c r="DT62" s="93"/>
      <c r="DU62" s="93"/>
      <c r="DV62" s="93"/>
      <c r="DW62" s="93"/>
      <c r="DX62" s="93"/>
      <c r="DY62" s="93"/>
      <c r="DZ62" s="93"/>
      <c r="EA62" s="93"/>
      <c r="EB62" s="93"/>
      <c r="EC62" s="93"/>
      <c r="ED62" s="93"/>
      <c r="EE62" s="93"/>
      <c r="EF62" s="93"/>
    </row>
    <row r="63" spans="2:136" s="88" customFormat="1" x14ac:dyDescent="0.2"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3"/>
      <c r="CQ63" s="93"/>
      <c r="CR63" s="93"/>
      <c r="CS63" s="93"/>
      <c r="CT63" s="93"/>
      <c r="CU63" s="93"/>
      <c r="CV63" s="93"/>
      <c r="CW63" s="93"/>
      <c r="CX63" s="93"/>
      <c r="CY63" s="93"/>
      <c r="CZ63" s="93"/>
      <c r="DA63" s="93"/>
      <c r="DB63" s="93"/>
      <c r="DC63" s="93"/>
      <c r="DD63" s="93"/>
      <c r="DE63" s="93"/>
      <c r="DF63" s="93"/>
      <c r="DG63" s="93"/>
      <c r="DH63" s="93"/>
      <c r="DI63" s="93"/>
      <c r="DJ63" s="93"/>
      <c r="DK63" s="93"/>
      <c r="DL63" s="93"/>
      <c r="DM63" s="93"/>
      <c r="DN63" s="93"/>
      <c r="DO63" s="93"/>
      <c r="DP63" s="93"/>
      <c r="DQ63" s="93"/>
      <c r="DR63" s="93"/>
      <c r="DS63" s="93"/>
      <c r="DT63" s="93"/>
      <c r="DU63" s="93"/>
      <c r="DV63" s="93"/>
      <c r="DW63" s="93"/>
      <c r="DX63" s="93"/>
      <c r="DY63" s="93"/>
      <c r="DZ63" s="93"/>
      <c r="EA63" s="93"/>
      <c r="EB63" s="93"/>
      <c r="EC63" s="93"/>
      <c r="ED63" s="93"/>
      <c r="EE63" s="93"/>
      <c r="EF63" s="93"/>
    </row>
    <row r="64" spans="2:136" s="88" customFormat="1" x14ac:dyDescent="0.2"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3"/>
      <c r="CQ64" s="93"/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3"/>
      <c r="DF64" s="93"/>
      <c r="DG64" s="93"/>
      <c r="DH64" s="93"/>
      <c r="DI64" s="93"/>
      <c r="DJ64" s="93"/>
      <c r="DK64" s="93"/>
      <c r="DL64" s="93"/>
      <c r="DM64" s="93"/>
      <c r="DN64" s="93"/>
      <c r="DO64" s="93"/>
      <c r="DP64" s="93"/>
      <c r="DQ64" s="93"/>
      <c r="DR64" s="93"/>
      <c r="DS64" s="93"/>
      <c r="DT64" s="93"/>
      <c r="DU64" s="93"/>
      <c r="DV64" s="93"/>
      <c r="DW64" s="93"/>
      <c r="DX64" s="93"/>
      <c r="DY64" s="93"/>
      <c r="DZ64" s="93"/>
      <c r="EA64" s="93"/>
      <c r="EB64" s="93"/>
      <c r="EC64" s="93"/>
      <c r="ED64" s="93"/>
      <c r="EE64" s="93"/>
      <c r="EF64" s="93"/>
    </row>
    <row r="65" spans="1:136" ht="99.75" customHeight="1" x14ac:dyDescent="0.2">
      <c r="K65" s="88"/>
      <c r="L65" s="88"/>
      <c r="M65" s="88"/>
      <c r="N65" s="88"/>
      <c r="O65" s="88"/>
      <c r="P65" s="88"/>
      <c r="Q65" s="88"/>
    </row>
    <row r="66" spans="1:136" s="1" customFormat="1" ht="11.25" customHeight="1" x14ac:dyDescent="0.2">
      <c r="A66" s="5"/>
      <c r="B66" s="6"/>
      <c r="C66" s="3"/>
      <c r="D66" s="3"/>
      <c r="E66" s="3"/>
      <c r="F66" s="3"/>
      <c r="G66" s="3"/>
      <c r="H66" s="3"/>
      <c r="I66" s="3"/>
      <c r="J66" s="3"/>
      <c r="K66" s="69"/>
      <c r="L66" s="69"/>
      <c r="M66" s="70"/>
      <c r="N66" s="69"/>
      <c r="O66" s="69"/>
      <c r="P66" s="69"/>
      <c r="Q66" s="69"/>
      <c r="R66" s="121"/>
      <c r="S66" s="121"/>
      <c r="T66" s="121"/>
      <c r="U66" s="184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</row>
    <row r="67" spans="1:136" s="1" customFormat="1" ht="11.25" customHeight="1" x14ac:dyDescent="0.2">
      <c r="A67" s="5"/>
      <c r="B67" s="6"/>
      <c r="C67" s="3"/>
      <c r="D67" s="3"/>
      <c r="E67" s="3"/>
      <c r="F67" s="3"/>
      <c r="G67" s="3"/>
      <c r="H67" s="3"/>
      <c r="I67" s="3"/>
      <c r="J67" s="3"/>
      <c r="K67" s="69"/>
      <c r="L67" s="69"/>
      <c r="M67" s="70"/>
      <c r="N67" s="69"/>
      <c r="O67" s="69"/>
      <c r="P67" s="69"/>
      <c r="Q67" s="69"/>
      <c r="R67" s="121"/>
      <c r="S67" s="121"/>
      <c r="T67" s="121"/>
      <c r="U67" s="184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</row>
    <row r="68" spans="1:136" x14ac:dyDescent="0.2">
      <c r="K68" s="88"/>
      <c r="L68" s="88"/>
      <c r="M68" s="88"/>
      <c r="N68" s="88"/>
      <c r="O68" s="88"/>
      <c r="P68" s="88"/>
      <c r="Q68" s="88"/>
    </row>
    <row r="69" spans="1:136" x14ac:dyDescent="0.2">
      <c r="K69" s="88"/>
      <c r="L69" s="88"/>
      <c r="M69" s="88"/>
      <c r="N69" s="88"/>
      <c r="O69" s="88"/>
      <c r="P69" s="88"/>
      <c r="Q69" s="88"/>
    </row>
    <row r="70" spans="1:136" x14ac:dyDescent="0.2">
      <c r="K70" s="88"/>
      <c r="L70" s="88"/>
      <c r="M70" s="88"/>
      <c r="N70" s="88"/>
      <c r="O70" s="88"/>
      <c r="P70" s="88"/>
      <c r="Q70" s="88"/>
    </row>
    <row r="71" spans="1:136" x14ac:dyDescent="0.2">
      <c r="K71" s="88"/>
      <c r="L71" s="88"/>
      <c r="M71" s="88"/>
      <c r="N71" s="88"/>
      <c r="O71" s="88"/>
      <c r="P71" s="88"/>
      <c r="Q71" s="88"/>
    </row>
    <row r="72" spans="1:136" x14ac:dyDescent="0.2">
      <c r="K72" s="88"/>
      <c r="L72" s="88"/>
      <c r="M72" s="88"/>
      <c r="N72" s="88"/>
      <c r="O72" s="88"/>
      <c r="P72" s="88"/>
      <c r="Q72" s="88"/>
    </row>
    <row r="73" spans="1:136" s="1" customFormat="1" ht="11.25" customHeight="1" x14ac:dyDescent="0.2">
      <c r="H73" s="3"/>
      <c r="I73" s="3"/>
      <c r="J73" s="3"/>
      <c r="K73" s="3"/>
      <c r="L73" s="4"/>
      <c r="M73"/>
      <c r="N73"/>
      <c r="O73"/>
      <c r="P73"/>
      <c r="Q73"/>
      <c r="R73" s="93"/>
      <c r="S73" s="121"/>
      <c r="T73" s="184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</row>
    <row r="74" spans="1:136" s="1" customFormat="1" ht="11.25" customHeight="1" x14ac:dyDescent="0.2">
      <c r="I74" s="3"/>
      <c r="J74" s="3"/>
      <c r="K74" s="3"/>
      <c r="L74" s="4"/>
      <c r="M74" s="11"/>
      <c r="N74"/>
      <c r="O74"/>
      <c r="P74"/>
      <c r="Q74"/>
      <c r="R74" s="93"/>
      <c r="S74" s="121"/>
      <c r="T74" s="184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</row>
    <row r="75" spans="1:136" s="1" customFormat="1" ht="11.25" customHeight="1" x14ac:dyDescent="0.2">
      <c r="I75" s="3"/>
      <c r="J75" s="3"/>
      <c r="K75" s="3"/>
      <c r="L75" s="4"/>
      <c r="M75" s="11"/>
      <c r="N75"/>
      <c r="O75"/>
      <c r="P75"/>
      <c r="Q75"/>
      <c r="R75" s="93"/>
      <c r="S75" s="121"/>
      <c r="T75" s="184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</row>
    <row r="76" spans="1:136" s="1" customFormat="1" ht="11.25" customHeight="1" x14ac:dyDescent="0.2">
      <c r="I76" s="3"/>
      <c r="J76" s="3"/>
      <c r="K76" s="3"/>
      <c r="L76" s="4"/>
      <c r="M76" s="81"/>
      <c r="N76"/>
      <c r="O76"/>
      <c r="P76"/>
      <c r="Q76"/>
      <c r="R76" s="93"/>
      <c r="S76" s="121"/>
      <c r="T76" s="184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</row>
    <row r="77" spans="1:136" s="1" customFormat="1" ht="11.25" customHeight="1" x14ac:dyDescent="0.2">
      <c r="I77" s="3"/>
      <c r="J77" s="3"/>
      <c r="K77" s="3"/>
      <c r="L77" s="4"/>
      <c r="M77" s="11"/>
      <c r="N77"/>
      <c r="O77"/>
      <c r="P77"/>
      <c r="Q77"/>
      <c r="R77" s="93"/>
      <c r="S77" s="121"/>
      <c r="T77" s="184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</row>
    <row r="78" spans="1:136" s="1" customFormat="1" ht="11.25" customHeight="1" x14ac:dyDescent="0.2">
      <c r="I78" s="3"/>
      <c r="J78" s="3"/>
      <c r="K78" s="3"/>
      <c r="L78" s="3"/>
      <c r="M78" s="5"/>
      <c r="N78" s="6"/>
      <c r="O78" s="6"/>
      <c r="P78" s="6"/>
      <c r="Q78" s="6"/>
      <c r="R78" s="470"/>
      <c r="S78" s="470"/>
      <c r="T78" s="121"/>
      <c r="U78" s="184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</row>
    <row r="79" spans="1:136" s="1" customFormat="1" ht="11.25" customHeight="1" x14ac:dyDescent="0.2">
      <c r="A79" s="5"/>
      <c r="I79" s="3"/>
      <c r="J79" s="3"/>
      <c r="K79" s="3"/>
      <c r="L79" s="3"/>
      <c r="M79" s="4"/>
      <c r="N79" s="3"/>
      <c r="O79" s="3"/>
      <c r="P79" s="3"/>
      <c r="Q79" s="3"/>
      <c r="R79" s="121"/>
      <c r="S79" s="121"/>
      <c r="T79" s="121"/>
      <c r="U79" s="184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</row>
    <row r="80" spans="1:136" s="1" customFormat="1" ht="11.25" customHeight="1" x14ac:dyDescent="0.2">
      <c r="A80" s="5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3"/>
      <c r="O80" s="3"/>
      <c r="P80" s="3"/>
      <c r="Q80" s="3"/>
      <c r="R80" s="121"/>
      <c r="S80" s="121"/>
      <c r="T80" s="121"/>
      <c r="U80" s="184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</row>
    <row r="81" spans="1:136" s="1" customFormat="1" ht="11.25" customHeight="1" x14ac:dyDescent="0.2">
      <c r="A81" s="5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3"/>
      <c r="O81" s="3"/>
      <c r="P81" s="3"/>
      <c r="Q81" s="3"/>
      <c r="R81" s="121"/>
      <c r="S81" s="121"/>
      <c r="T81" s="121"/>
      <c r="U81" s="184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</row>
    <row r="82" spans="1:136" s="1" customFormat="1" ht="11.25" customHeight="1" x14ac:dyDescent="0.2">
      <c r="A82" s="5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3"/>
      <c r="P82" s="3"/>
      <c r="Q82" s="3"/>
      <c r="R82" s="121"/>
      <c r="S82" s="121"/>
      <c r="T82" s="121"/>
      <c r="U82" s="184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</row>
    <row r="83" spans="1:136" s="1" customFormat="1" ht="11.25" customHeight="1" x14ac:dyDescent="0.2">
      <c r="A83" s="5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3"/>
      <c r="P83" s="3"/>
      <c r="Q83" s="3"/>
      <c r="R83" s="121"/>
      <c r="S83" s="121"/>
      <c r="T83" s="121"/>
      <c r="U83" s="184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</row>
    <row r="84" spans="1:136" s="1" customFormat="1" ht="11.25" customHeight="1" x14ac:dyDescent="0.2">
      <c r="A84" s="5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3"/>
      <c r="P84" s="3"/>
      <c r="Q84" s="3"/>
      <c r="R84" s="121"/>
      <c r="S84" s="121"/>
      <c r="T84" s="121"/>
      <c r="U84" s="184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</row>
    <row r="85" spans="1:136" s="1" customFormat="1" ht="11.25" customHeight="1" x14ac:dyDescent="0.2">
      <c r="A85" s="5"/>
      <c r="B85" s="6"/>
      <c r="C85" s="3"/>
      <c r="D85" s="3"/>
      <c r="E85" s="3"/>
      <c r="F85" s="3"/>
      <c r="G85" s="3"/>
      <c r="H85" s="3"/>
      <c r="I85" s="3"/>
      <c r="J85" s="3"/>
      <c r="K85" s="69"/>
      <c r="L85" s="69"/>
      <c r="M85" s="70"/>
      <c r="N85" s="69"/>
      <c r="O85" s="69"/>
      <c r="P85" s="69"/>
      <c r="Q85" s="69"/>
      <c r="R85" s="121"/>
      <c r="S85" s="121"/>
      <c r="T85" s="121"/>
      <c r="U85" s="184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</row>
    <row r="86" spans="1:136" s="1" customFormat="1" ht="11.25" customHeight="1" x14ac:dyDescent="0.2">
      <c r="A86" s="5"/>
      <c r="B86" s="6"/>
      <c r="C86" s="3"/>
      <c r="D86" s="3"/>
      <c r="E86" s="3"/>
      <c r="F86" s="3"/>
      <c r="G86" s="3"/>
      <c r="H86" s="3"/>
      <c r="I86" s="3"/>
      <c r="J86" s="3"/>
      <c r="K86" s="69"/>
      <c r="L86" s="69"/>
      <c r="M86" s="70"/>
      <c r="N86" s="69"/>
      <c r="O86" s="69"/>
      <c r="P86" s="69"/>
      <c r="Q86" s="69"/>
      <c r="R86" s="121"/>
      <c r="S86" s="121"/>
      <c r="T86" s="121"/>
      <c r="U86" s="184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</row>
    <row r="87" spans="1:136" s="1" customFormat="1" ht="11.25" customHeight="1" x14ac:dyDescent="0.2">
      <c r="A87" s="5"/>
      <c r="B87" s="6"/>
      <c r="C87" s="3"/>
      <c r="D87" s="3"/>
      <c r="E87" s="3"/>
      <c r="F87" s="3"/>
      <c r="G87" s="3"/>
      <c r="H87" s="3"/>
      <c r="I87" s="3"/>
      <c r="J87" s="3"/>
      <c r="K87" s="69"/>
      <c r="L87" s="69"/>
      <c r="M87" s="70"/>
      <c r="N87" s="69"/>
      <c r="O87" s="69"/>
      <c r="P87" s="69"/>
      <c r="Q87" s="69"/>
      <c r="R87" s="121"/>
      <c r="S87" s="121"/>
      <c r="T87" s="121"/>
      <c r="U87" s="184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</row>
    <row r="88" spans="1:136" s="1" customFormat="1" ht="11.25" customHeight="1" x14ac:dyDescent="0.2">
      <c r="A88" s="5"/>
      <c r="B88" s="6"/>
      <c r="C88" s="3"/>
      <c r="D88" s="3"/>
      <c r="E88" s="3"/>
      <c r="F88" s="3"/>
      <c r="G88" s="3"/>
      <c r="H88" s="3"/>
      <c r="I88" s="3"/>
      <c r="J88" s="3"/>
      <c r="K88" s="69"/>
      <c r="L88" s="69"/>
      <c r="M88" s="70"/>
      <c r="N88" s="69"/>
      <c r="O88" s="69"/>
      <c r="P88" s="69"/>
      <c r="Q88" s="69"/>
      <c r="R88" s="121"/>
      <c r="S88" s="121"/>
      <c r="T88" s="121"/>
      <c r="U88" s="184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</row>
    <row r="89" spans="1:136" s="1" customFormat="1" ht="11.25" customHeight="1" x14ac:dyDescent="0.2">
      <c r="A89" s="5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3"/>
      <c r="O89" s="3"/>
      <c r="P89" s="3"/>
      <c r="Q89" s="3"/>
      <c r="R89" s="121"/>
      <c r="S89" s="121"/>
      <c r="T89" s="121"/>
      <c r="U89" s="184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</row>
    <row r="90" spans="1:136" s="1" customFormat="1" ht="11.25" customHeight="1" x14ac:dyDescent="0.2">
      <c r="A90" s="5"/>
      <c r="B90" s="6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3"/>
      <c r="O90" s="3"/>
      <c r="P90" s="3"/>
      <c r="Q90" s="3"/>
      <c r="R90" s="121"/>
      <c r="S90" s="121"/>
      <c r="T90" s="121"/>
      <c r="U90" s="184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</row>
    <row r="91" spans="1:136" s="1" customFormat="1" ht="11.25" customHeight="1" x14ac:dyDescent="0.2">
      <c r="A91" s="5"/>
      <c r="B91" s="6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3"/>
      <c r="O91" s="3"/>
      <c r="P91" s="3"/>
      <c r="Q91" s="3"/>
      <c r="R91" s="121"/>
      <c r="S91" s="121"/>
      <c r="T91" s="121"/>
      <c r="U91" s="184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</row>
    <row r="92" spans="1:136" s="1" customFormat="1" ht="11.25" customHeight="1" x14ac:dyDescent="0.2">
      <c r="A92" s="5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3"/>
      <c r="O92" s="3"/>
      <c r="P92" s="3"/>
      <c r="Q92" s="3"/>
      <c r="R92" s="121"/>
      <c r="S92" s="121"/>
      <c r="T92" s="121"/>
      <c r="U92" s="184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</row>
    <row r="93" spans="1:136" s="1" customFormat="1" ht="11.25" customHeight="1" x14ac:dyDescent="0.2">
      <c r="A93" s="5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3"/>
      <c r="O93" s="3"/>
      <c r="P93" s="3"/>
      <c r="Q93" s="3"/>
      <c r="R93" s="121"/>
      <c r="S93" s="121"/>
      <c r="T93" s="121"/>
      <c r="U93" s="184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</row>
    <row r="96" spans="1:136" s="1" customFormat="1" ht="11.25" customHeight="1" x14ac:dyDescent="0.2">
      <c r="A96" s="5"/>
      <c r="B96" s="6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3"/>
      <c r="O96" s="3"/>
      <c r="P96" s="3"/>
      <c r="Q96" s="3"/>
      <c r="R96" s="121"/>
      <c r="S96" s="121"/>
      <c r="T96" s="121"/>
      <c r="U96" s="184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9"/>
      <c r="AM96" s="129"/>
      <c r="AN96" s="129"/>
      <c r="AO96" s="129"/>
      <c r="AP96" s="129"/>
      <c r="AQ96" s="129"/>
      <c r="AR96" s="129"/>
      <c r="AS96" s="129"/>
      <c r="AT96" s="129"/>
      <c r="AU96" s="12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  <c r="BY96" s="129"/>
      <c r="BZ96" s="129"/>
      <c r="CA96" s="129"/>
      <c r="CB96" s="129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129"/>
      <c r="CN96" s="129"/>
      <c r="CO96" s="129"/>
      <c r="CP96" s="129"/>
      <c r="CQ96" s="129"/>
      <c r="CR96" s="129"/>
      <c r="CS96" s="129"/>
      <c r="CT96" s="129"/>
      <c r="CU96" s="129"/>
      <c r="CV96" s="129"/>
      <c r="CW96" s="129"/>
      <c r="CX96" s="129"/>
      <c r="CY96" s="129"/>
      <c r="CZ96" s="129"/>
      <c r="DA96" s="129"/>
      <c r="DB96" s="129"/>
      <c r="DC96" s="129"/>
      <c r="DD96" s="129"/>
      <c r="DE96" s="129"/>
      <c r="DF96" s="129"/>
      <c r="DG96" s="129"/>
      <c r="DH96" s="129"/>
      <c r="DI96" s="129"/>
      <c r="DJ96" s="129"/>
      <c r="DK96" s="129"/>
      <c r="DL96" s="129"/>
      <c r="DM96" s="129"/>
      <c r="DN96" s="129"/>
      <c r="DO96" s="129"/>
      <c r="DP96" s="129"/>
      <c r="DQ96" s="129"/>
      <c r="DR96" s="129"/>
      <c r="DS96" s="129"/>
      <c r="DT96" s="129"/>
      <c r="DU96" s="129"/>
      <c r="DV96" s="129"/>
      <c r="DW96" s="129"/>
      <c r="DX96" s="129"/>
      <c r="DY96" s="129"/>
      <c r="DZ96" s="129"/>
      <c r="EA96" s="129"/>
      <c r="EB96" s="129"/>
      <c r="EC96" s="129"/>
      <c r="ED96" s="129"/>
      <c r="EE96" s="129"/>
      <c r="EF96" s="129"/>
    </row>
    <row r="97" spans="1:136" s="1" customFormat="1" ht="11.25" customHeight="1" x14ac:dyDescent="0.2">
      <c r="A97" s="5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3"/>
      <c r="O97" s="3"/>
      <c r="P97" s="3"/>
      <c r="Q97" s="3"/>
      <c r="R97" s="121"/>
      <c r="S97" s="121"/>
      <c r="T97" s="121"/>
      <c r="U97" s="184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  <c r="BY97" s="129"/>
      <c r="BZ97" s="129"/>
      <c r="CA97" s="129"/>
      <c r="CB97" s="129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129"/>
      <c r="CN97" s="129"/>
      <c r="CO97" s="129"/>
      <c r="CP97" s="129"/>
      <c r="CQ97" s="129"/>
      <c r="CR97" s="129"/>
      <c r="CS97" s="129"/>
      <c r="CT97" s="129"/>
      <c r="CU97" s="129"/>
      <c r="CV97" s="129"/>
      <c r="CW97" s="129"/>
      <c r="CX97" s="129"/>
      <c r="CY97" s="129"/>
      <c r="CZ97" s="129"/>
      <c r="DA97" s="129"/>
      <c r="DB97" s="129"/>
      <c r="DC97" s="129"/>
      <c r="DD97" s="129"/>
      <c r="DE97" s="129"/>
      <c r="DF97" s="129"/>
      <c r="DG97" s="129"/>
      <c r="DH97" s="129"/>
      <c r="DI97" s="129"/>
      <c r="DJ97" s="129"/>
      <c r="DK97" s="129"/>
      <c r="DL97" s="129"/>
      <c r="DM97" s="129"/>
      <c r="DN97" s="129"/>
      <c r="DO97" s="129"/>
      <c r="DP97" s="129"/>
      <c r="DQ97" s="129"/>
      <c r="DR97" s="129"/>
      <c r="DS97" s="129"/>
      <c r="DT97" s="129"/>
      <c r="DU97" s="129"/>
      <c r="DV97" s="129"/>
      <c r="DW97" s="129"/>
      <c r="DX97" s="129"/>
      <c r="DY97" s="129"/>
      <c r="DZ97" s="129"/>
      <c r="EA97" s="129"/>
      <c r="EB97" s="129"/>
      <c r="EC97" s="129"/>
      <c r="ED97" s="129"/>
      <c r="EE97" s="129"/>
      <c r="EF97" s="129"/>
    </row>
    <row r="98" spans="1:136" s="1" customFormat="1" ht="11.25" customHeight="1" x14ac:dyDescent="0.2">
      <c r="A98" s="5"/>
      <c r="B98" s="6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3"/>
      <c r="O98" s="3"/>
      <c r="P98" s="3"/>
      <c r="Q98" s="3"/>
      <c r="R98" s="121"/>
      <c r="S98" s="121"/>
      <c r="T98" s="121"/>
      <c r="U98" s="184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  <c r="BY98" s="129"/>
      <c r="BZ98" s="129"/>
      <c r="CA98" s="129"/>
      <c r="CB98" s="129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129"/>
      <c r="CN98" s="129"/>
      <c r="CO98" s="129"/>
      <c r="CP98" s="129"/>
      <c r="CQ98" s="129"/>
      <c r="CR98" s="129"/>
      <c r="CS98" s="129"/>
      <c r="CT98" s="129"/>
      <c r="CU98" s="129"/>
      <c r="CV98" s="129"/>
      <c r="CW98" s="129"/>
      <c r="CX98" s="129"/>
      <c r="CY98" s="129"/>
      <c r="CZ98" s="129"/>
      <c r="DA98" s="129"/>
      <c r="DB98" s="129"/>
      <c r="DC98" s="129"/>
      <c r="DD98" s="129"/>
      <c r="DE98" s="129"/>
      <c r="DF98" s="129"/>
      <c r="DG98" s="129"/>
      <c r="DH98" s="129"/>
      <c r="DI98" s="129"/>
      <c r="DJ98" s="129"/>
      <c r="DK98" s="129"/>
      <c r="DL98" s="129"/>
      <c r="DM98" s="129"/>
      <c r="DN98" s="129"/>
      <c r="DO98" s="129"/>
      <c r="DP98" s="129"/>
      <c r="DQ98" s="129"/>
      <c r="DR98" s="129"/>
      <c r="DS98" s="129"/>
      <c r="DT98" s="129"/>
      <c r="DU98" s="129"/>
      <c r="DV98" s="129"/>
      <c r="DW98" s="129"/>
      <c r="DX98" s="129"/>
      <c r="DY98" s="129"/>
      <c r="DZ98" s="129"/>
      <c r="EA98" s="129"/>
      <c r="EB98" s="129"/>
      <c r="EC98" s="129"/>
      <c r="ED98" s="129"/>
      <c r="EE98" s="129"/>
      <c r="EF98" s="129"/>
    </row>
    <row r="99" spans="1:136" s="1" customFormat="1" ht="11.25" customHeight="1" x14ac:dyDescent="0.2">
      <c r="A99" s="5"/>
      <c r="B99" s="6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3"/>
      <c r="O99" s="3"/>
      <c r="P99" s="3"/>
      <c r="Q99" s="3"/>
      <c r="R99" s="121"/>
      <c r="S99" s="121"/>
      <c r="T99" s="121"/>
      <c r="U99" s="184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  <c r="BY99" s="129"/>
      <c r="BZ99" s="129"/>
      <c r="CA99" s="129"/>
      <c r="CB99" s="129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129"/>
      <c r="CN99" s="129"/>
      <c r="CO99" s="129"/>
      <c r="CP99" s="129"/>
      <c r="CQ99" s="129"/>
      <c r="CR99" s="129"/>
      <c r="CS99" s="129"/>
      <c r="CT99" s="129"/>
      <c r="CU99" s="129"/>
      <c r="CV99" s="129"/>
      <c r="CW99" s="129"/>
      <c r="CX99" s="129"/>
      <c r="CY99" s="129"/>
      <c r="CZ99" s="129"/>
      <c r="DA99" s="129"/>
      <c r="DB99" s="129"/>
      <c r="DC99" s="129"/>
      <c r="DD99" s="129"/>
      <c r="DE99" s="129"/>
      <c r="DF99" s="129"/>
      <c r="DG99" s="129"/>
      <c r="DH99" s="129"/>
      <c r="DI99" s="129"/>
      <c r="DJ99" s="129"/>
      <c r="DK99" s="129"/>
      <c r="DL99" s="129"/>
      <c r="DM99" s="129"/>
      <c r="DN99" s="129"/>
      <c r="DO99" s="129"/>
      <c r="DP99" s="129"/>
      <c r="DQ99" s="129"/>
      <c r="DR99" s="129"/>
      <c r="DS99" s="129"/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</row>
    <row r="100" spans="1:136" s="1" customFormat="1" ht="11.25" customHeight="1" x14ac:dyDescent="0.2">
      <c r="A100" s="5"/>
      <c r="B100" s="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3"/>
      <c r="O100" s="3"/>
      <c r="P100" s="3"/>
      <c r="Q100" s="3"/>
      <c r="R100" s="121"/>
      <c r="S100" s="121"/>
      <c r="T100" s="121"/>
      <c r="U100" s="184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  <c r="BY100" s="129"/>
      <c r="BZ100" s="129"/>
      <c r="CA100" s="129"/>
      <c r="CB100" s="129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129"/>
      <c r="CN100" s="129"/>
      <c r="CO100" s="129"/>
      <c r="CP100" s="129"/>
      <c r="CQ100" s="129"/>
      <c r="CR100" s="129"/>
      <c r="CS100" s="129"/>
      <c r="CT100" s="129"/>
      <c r="CU100" s="129"/>
      <c r="CV100" s="129"/>
      <c r="CW100" s="129"/>
      <c r="CX100" s="129"/>
      <c r="CY100" s="129"/>
      <c r="CZ100" s="129"/>
      <c r="DA100" s="129"/>
      <c r="DB100" s="129"/>
      <c r="DC100" s="129"/>
      <c r="DD100" s="129"/>
      <c r="DE100" s="129"/>
      <c r="DF100" s="129"/>
      <c r="DG100" s="129"/>
      <c r="DH100" s="129"/>
      <c r="DI100" s="129"/>
      <c r="DJ100" s="129"/>
      <c r="DK100" s="129"/>
      <c r="DL100" s="129"/>
      <c r="DM100" s="129"/>
      <c r="DN100" s="129"/>
      <c r="DO100" s="129"/>
      <c r="DP100" s="129"/>
      <c r="DQ100" s="129"/>
      <c r="DR100" s="129"/>
      <c r="DS100" s="129"/>
      <c r="DT100" s="129"/>
      <c r="DU100" s="129"/>
      <c r="DV100" s="129"/>
      <c r="DW100" s="129"/>
      <c r="DX100" s="129"/>
      <c r="DY100" s="129"/>
      <c r="DZ100" s="129"/>
      <c r="EA100" s="129"/>
      <c r="EB100" s="129"/>
      <c r="EC100" s="129"/>
      <c r="ED100" s="129"/>
      <c r="EE100" s="129"/>
      <c r="EF100" s="129"/>
    </row>
    <row r="101" spans="1:136" s="1" customFormat="1" ht="11.25" customHeight="1" x14ac:dyDescent="0.2">
      <c r="A101" s="5"/>
      <c r="B101" s="6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3"/>
      <c r="O101" s="3"/>
      <c r="P101" s="3"/>
      <c r="Q101" s="3"/>
      <c r="R101" s="121"/>
      <c r="S101" s="121"/>
      <c r="T101" s="121"/>
      <c r="U101" s="184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  <c r="BY101" s="129"/>
      <c r="BZ101" s="129"/>
      <c r="CA101" s="129"/>
      <c r="CB101" s="129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129"/>
      <c r="CN101" s="129"/>
      <c r="CO101" s="129"/>
      <c r="CP101" s="129"/>
      <c r="CQ101" s="129"/>
      <c r="CR101" s="129"/>
      <c r="CS101" s="129"/>
      <c r="CT101" s="129"/>
      <c r="CU101" s="129"/>
      <c r="CV101" s="129"/>
      <c r="CW101" s="129"/>
      <c r="CX101" s="129"/>
      <c r="CY101" s="129"/>
      <c r="CZ101" s="129"/>
      <c r="DA101" s="129"/>
      <c r="DB101" s="129"/>
      <c r="DC101" s="129"/>
      <c r="DD101" s="129"/>
      <c r="DE101" s="129"/>
      <c r="DF101" s="129"/>
      <c r="DG101" s="129"/>
      <c r="DH101" s="129"/>
      <c r="DI101" s="129"/>
      <c r="DJ101" s="129"/>
      <c r="DK101" s="129"/>
      <c r="DL101" s="129"/>
      <c r="DM101" s="129"/>
      <c r="DN101" s="129"/>
      <c r="DO101" s="129"/>
      <c r="DP101" s="129"/>
      <c r="DQ101" s="129"/>
      <c r="DR101" s="129"/>
      <c r="DS101" s="129"/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</row>
    <row r="102" spans="1:136" s="1" customFormat="1" ht="11.25" customHeight="1" x14ac:dyDescent="0.2">
      <c r="A102" s="5"/>
      <c r="B102" s="6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3"/>
      <c r="O102" s="3"/>
      <c r="P102" s="3"/>
      <c r="Q102" s="3"/>
      <c r="R102" s="121"/>
      <c r="S102" s="121"/>
      <c r="T102" s="121"/>
      <c r="U102" s="184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29"/>
      <c r="CO102" s="129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29"/>
      <c r="DG102" s="129"/>
      <c r="DH102" s="129"/>
      <c r="DI102" s="129"/>
      <c r="DJ102" s="129"/>
      <c r="DK102" s="129"/>
      <c r="DL102" s="129"/>
      <c r="DM102" s="129"/>
      <c r="DN102" s="129"/>
      <c r="DO102" s="129"/>
      <c r="DP102" s="129"/>
      <c r="DQ102" s="129"/>
      <c r="DR102" s="129"/>
      <c r="DS102" s="129"/>
      <c r="DT102" s="129"/>
      <c r="DU102" s="129"/>
      <c r="DV102" s="129"/>
      <c r="DW102" s="129"/>
      <c r="DX102" s="129"/>
      <c r="DY102" s="129"/>
      <c r="DZ102" s="129"/>
      <c r="EA102" s="129"/>
      <c r="EB102" s="129"/>
      <c r="EC102" s="129"/>
      <c r="ED102" s="129"/>
      <c r="EE102" s="129"/>
      <c r="EF102" s="129"/>
    </row>
    <row r="103" spans="1:136" s="1" customFormat="1" ht="11.25" customHeight="1" x14ac:dyDescent="0.2">
      <c r="A103" s="5"/>
      <c r="B103" s="6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"/>
      <c r="N103" s="3"/>
      <c r="O103" s="3"/>
      <c r="P103" s="3"/>
      <c r="Q103" s="3"/>
      <c r="R103" s="121"/>
      <c r="S103" s="121"/>
      <c r="T103" s="121"/>
      <c r="U103" s="184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29"/>
      <c r="CO103" s="129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29"/>
      <c r="DG103" s="129"/>
      <c r="DH103" s="129"/>
      <c r="DI103" s="129"/>
      <c r="DJ103" s="129"/>
      <c r="DK103" s="129"/>
      <c r="DL103" s="129"/>
      <c r="DM103" s="129"/>
      <c r="DN103" s="129"/>
      <c r="DO103" s="129"/>
      <c r="DP103" s="129"/>
      <c r="DQ103" s="129"/>
      <c r="DR103" s="129"/>
      <c r="DS103" s="129"/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  <c r="EF103" s="129"/>
    </row>
    <row r="104" spans="1:136" s="1" customFormat="1" ht="11.25" customHeight="1" x14ac:dyDescent="0.2">
      <c r="A104" s="5"/>
      <c r="B104" s="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"/>
      <c r="N104" s="3"/>
      <c r="O104" s="3"/>
      <c r="P104" s="3"/>
      <c r="Q104" s="3"/>
      <c r="R104" s="121"/>
      <c r="S104" s="121"/>
      <c r="T104" s="121"/>
      <c r="U104" s="184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  <c r="BY104" s="129"/>
      <c r="BZ104" s="129"/>
      <c r="CA104" s="129"/>
      <c r="CB104" s="129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129"/>
      <c r="CN104" s="129"/>
      <c r="CO104" s="129"/>
      <c r="CP104" s="129"/>
      <c r="CQ104" s="129"/>
      <c r="CR104" s="129"/>
      <c r="CS104" s="129"/>
      <c r="CT104" s="129"/>
      <c r="CU104" s="129"/>
      <c r="CV104" s="129"/>
      <c r="CW104" s="129"/>
      <c r="CX104" s="129"/>
      <c r="CY104" s="129"/>
      <c r="CZ104" s="129"/>
      <c r="DA104" s="129"/>
      <c r="DB104" s="129"/>
      <c r="DC104" s="129"/>
      <c r="DD104" s="129"/>
      <c r="DE104" s="129"/>
      <c r="DF104" s="129"/>
      <c r="DG104" s="129"/>
      <c r="DH104" s="129"/>
      <c r="DI104" s="129"/>
      <c r="DJ104" s="129"/>
      <c r="DK104" s="129"/>
      <c r="DL104" s="129"/>
      <c r="DM104" s="129"/>
      <c r="DN104" s="129"/>
      <c r="DO104" s="129"/>
      <c r="DP104" s="129"/>
      <c r="DQ104" s="129"/>
      <c r="DR104" s="129"/>
      <c r="DS104" s="129"/>
      <c r="DT104" s="129"/>
      <c r="DU104" s="129"/>
      <c r="DV104" s="129"/>
      <c r="DW104" s="129"/>
      <c r="DX104" s="129"/>
      <c r="DY104" s="129"/>
      <c r="DZ104" s="129"/>
      <c r="EA104" s="129"/>
      <c r="EB104" s="129"/>
      <c r="EC104" s="129"/>
      <c r="ED104" s="129"/>
      <c r="EE104" s="129"/>
      <c r="EF104" s="129"/>
    </row>
    <row r="105" spans="1:136" s="1" customFormat="1" ht="11.25" customHeight="1" x14ac:dyDescent="0.2">
      <c r="A105" s="5"/>
      <c r="B105" s="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"/>
      <c r="N105" s="3"/>
      <c r="O105" s="3"/>
      <c r="P105" s="3"/>
      <c r="Q105" s="3"/>
      <c r="R105" s="121"/>
      <c r="S105" s="121"/>
      <c r="T105" s="121"/>
      <c r="U105" s="184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29"/>
      <c r="CO105" s="129"/>
      <c r="CP105" s="129"/>
      <c r="CQ105" s="129"/>
      <c r="CR105" s="129"/>
      <c r="CS105" s="129"/>
      <c r="CT105" s="129"/>
      <c r="CU105" s="129"/>
      <c r="CV105" s="129"/>
      <c r="CW105" s="129"/>
      <c r="CX105" s="129"/>
      <c r="CY105" s="129"/>
      <c r="CZ105" s="129"/>
      <c r="DA105" s="129"/>
      <c r="DB105" s="129"/>
      <c r="DC105" s="129"/>
      <c r="DD105" s="129"/>
      <c r="DE105" s="129"/>
      <c r="DF105" s="129"/>
      <c r="DG105" s="129"/>
      <c r="DH105" s="129"/>
      <c r="DI105" s="129"/>
      <c r="DJ105" s="129"/>
      <c r="DK105" s="129"/>
      <c r="DL105" s="129"/>
      <c r="DM105" s="129"/>
      <c r="DN105" s="129"/>
      <c r="DO105" s="129"/>
      <c r="DP105" s="129"/>
      <c r="DQ105" s="129"/>
      <c r="DR105" s="129"/>
      <c r="DS105" s="129"/>
      <c r="DT105" s="129"/>
      <c r="DU105" s="129"/>
      <c r="DV105" s="129"/>
      <c r="DW105" s="129"/>
      <c r="DX105" s="129"/>
      <c r="DY105" s="129"/>
      <c r="DZ105" s="129"/>
      <c r="EA105" s="129"/>
      <c r="EB105" s="129"/>
      <c r="EC105" s="129"/>
      <c r="ED105" s="129"/>
      <c r="EE105" s="129"/>
      <c r="EF105" s="129"/>
    </row>
    <row r="106" spans="1:136" s="1" customFormat="1" ht="11.25" customHeight="1" x14ac:dyDescent="0.2">
      <c r="A106" s="5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3"/>
      <c r="O106" s="3"/>
      <c r="P106" s="3"/>
      <c r="Q106" s="3"/>
      <c r="R106" s="121"/>
      <c r="S106" s="121"/>
      <c r="T106" s="121"/>
      <c r="U106" s="184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29"/>
      <c r="CO106" s="129"/>
      <c r="CP106" s="129"/>
      <c r="CQ106" s="129"/>
      <c r="CR106" s="129"/>
      <c r="CS106" s="129"/>
      <c r="CT106" s="129"/>
      <c r="CU106" s="129"/>
      <c r="CV106" s="129"/>
      <c r="CW106" s="129"/>
      <c r="CX106" s="129"/>
      <c r="CY106" s="129"/>
      <c r="CZ106" s="129"/>
      <c r="DA106" s="129"/>
      <c r="DB106" s="129"/>
      <c r="DC106" s="129"/>
      <c r="DD106" s="129"/>
      <c r="DE106" s="129"/>
      <c r="DF106" s="129"/>
      <c r="DG106" s="129"/>
      <c r="DH106" s="129"/>
      <c r="DI106" s="129"/>
      <c r="DJ106" s="129"/>
      <c r="DK106" s="129"/>
      <c r="DL106" s="129"/>
      <c r="DM106" s="129"/>
      <c r="DN106" s="129"/>
      <c r="DO106" s="129"/>
      <c r="DP106" s="129"/>
      <c r="DQ106" s="129"/>
      <c r="DR106" s="129"/>
      <c r="DS106" s="129"/>
      <c r="DT106" s="129"/>
      <c r="DU106" s="129"/>
      <c r="DV106" s="129"/>
      <c r="DW106" s="129"/>
      <c r="DX106" s="129"/>
      <c r="DY106" s="129"/>
      <c r="DZ106" s="129"/>
      <c r="EA106" s="129"/>
      <c r="EB106" s="129"/>
      <c r="EC106" s="129"/>
      <c r="ED106" s="129"/>
      <c r="EE106" s="129"/>
      <c r="EF106" s="129"/>
    </row>
    <row r="107" spans="1:136" s="1" customFormat="1" ht="11.25" customHeight="1" x14ac:dyDescent="0.2">
      <c r="A107" s="5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3"/>
      <c r="O107" s="3"/>
      <c r="P107" s="3"/>
      <c r="Q107" s="3"/>
      <c r="R107" s="121"/>
      <c r="S107" s="121"/>
      <c r="T107" s="121"/>
      <c r="U107" s="184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  <c r="BY107" s="129"/>
      <c r="BZ107" s="129"/>
      <c r="CA107" s="129"/>
      <c r="CB107" s="129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129"/>
      <c r="CN107" s="129"/>
      <c r="CO107" s="129"/>
      <c r="CP107" s="129"/>
      <c r="CQ107" s="129"/>
      <c r="CR107" s="129"/>
      <c r="CS107" s="129"/>
      <c r="CT107" s="129"/>
      <c r="CU107" s="129"/>
      <c r="CV107" s="129"/>
      <c r="CW107" s="129"/>
      <c r="CX107" s="129"/>
      <c r="CY107" s="129"/>
      <c r="CZ107" s="129"/>
      <c r="DA107" s="129"/>
      <c r="DB107" s="129"/>
      <c r="DC107" s="129"/>
      <c r="DD107" s="129"/>
      <c r="DE107" s="129"/>
      <c r="DF107" s="129"/>
      <c r="DG107" s="129"/>
      <c r="DH107" s="129"/>
      <c r="DI107" s="129"/>
      <c r="DJ107" s="129"/>
      <c r="DK107" s="129"/>
      <c r="DL107" s="129"/>
      <c r="DM107" s="129"/>
      <c r="DN107" s="129"/>
      <c r="DO107" s="129"/>
      <c r="DP107" s="129"/>
      <c r="DQ107" s="129"/>
      <c r="DR107" s="129"/>
      <c r="DS107" s="129"/>
      <c r="DT107" s="129"/>
      <c r="DU107" s="129"/>
      <c r="DV107" s="129"/>
      <c r="DW107" s="129"/>
      <c r="DX107" s="129"/>
      <c r="DY107" s="129"/>
      <c r="DZ107" s="129"/>
      <c r="EA107" s="129"/>
      <c r="EB107" s="129"/>
      <c r="EC107" s="129"/>
      <c r="ED107" s="129"/>
      <c r="EE107" s="129"/>
      <c r="EF107" s="129"/>
    </row>
    <row r="108" spans="1:136" s="1" customFormat="1" ht="11.25" customHeight="1" x14ac:dyDescent="0.2">
      <c r="A108" s="5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3"/>
      <c r="O108" s="3"/>
      <c r="P108" s="3"/>
      <c r="Q108" s="3"/>
      <c r="R108" s="121"/>
      <c r="S108" s="121"/>
      <c r="T108" s="121"/>
      <c r="U108" s="184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  <c r="BY108" s="129"/>
      <c r="BZ108" s="129"/>
      <c r="CA108" s="129"/>
      <c r="CB108" s="129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129"/>
      <c r="CN108" s="129"/>
      <c r="CO108" s="129"/>
      <c r="CP108" s="129"/>
      <c r="CQ108" s="129"/>
      <c r="CR108" s="129"/>
      <c r="CS108" s="129"/>
      <c r="CT108" s="129"/>
      <c r="CU108" s="129"/>
      <c r="CV108" s="129"/>
      <c r="CW108" s="129"/>
      <c r="CX108" s="129"/>
      <c r="CY108" s="129"/>
      <c r="CZ108" s="129"/>
      <c r="DA108" s="129"/>
      <c r="DB108" s="129"/>
      <c r="DC108" s="129"/>
      <c r="DD108" s="129"/>
      <c r="DE108" s="129"/>
      <c r="DF108" s="129"/>
      <c r="DG108" s="129"/>
      <c r="DH108" s="129"/>
      <c r="DI108" s="129"/>
      <c r="DJ108" s="129"/>
      <c r="DK108" s="129"/>
      <c r="DL108" s="129"/>
      <c r="DM108" s="129"/>
      <c r="DN108" s="129"/>
      <c r="DO108" s="129"/>
      <c r="DP108" s="129"/>
      <c r="DQ108" s="129"/>
      <c r="DR108" s="129"/>
      <c r="DS108" s="129"/>
      <c r="DT108" s="129"/>
      <c r="DU108" s="129"/>
      <c r="DV108" s="129"/>
      <c r="DW108" s="129"/>
      <c r="DX108" s="129"/>
      <c r="DY108" s="129"/>
      <c r="DZ108" s="129"/>
      <c r="EA108" s="129"/>
      <c r="EB108" s="129"/>
      <c r="EC108" s="129"/>
      <c r="ED108" s="129"/>
      <c r="EE108" s="129"/>
      <c r="EF108" s="129"/>
    </row>
  </sheetData>
  <sortState ref="A54:CB66">
    <sortCondition ref="H54:H66"/>
  </sortState>
  <mergeCells count="4">
    <mergeCell ref="AA34:AC34"/>
    <mergeCell ref="AA35:AC35"/>
    <mergeCell ref="K36:M36"/>
    <mergeCell ref="K37:M37"/>
  </mergeCells>
  <pageMargins left="0" right="0" top="0" bottom="0" header="0" footer="0"/>
  <pageSetup paperSize="9" scale="4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W92"/>
  <sheetViews>
    <sheetView workbookViewId="0"/>
  </sheetViews>
  <sheetFormatPr defaultRowHeight="12.75" x14ac:dyDescent="0.2"/>
  <cols>
    <col min="1" max="1" width="7.28515625" customWidth="1"/>
    <col min="2" max="2" width="21.5703125" customWidth="1"/>
    <col min="3" max="9" width="10.7109375" customWidth="1"/>
    <col min="10" max="10" width="17.42578125" customWidth="1"/>
    <col min="11" max="18" width="10.7109375" customWidth="1"/>
    <col min="19" max="20" width="10.7109375" style="93" customWidth="1"/>
    <col min="21" max="75" width="9.140625" style="93"/>
  </cols>
  <sheetData>
    <row r="1" spans="1:75" s="64" customFormat="1" ht="15" x14ac:dyDescent="0.25">
      <c r="A1" s="15" t="s">
        <v>744</v>
      </c>
      <c r="Q1" s="65"/>
      <c r="R1" s="65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  <c r="AT1" s="564"/>
      <c r="AU1" s="564"/>
      <c r="AV1" s="564"/>
      <c r="AW1" s="564"/>
      <c r="AX1" s="564"/>
      <c r="AY1" s="564"/>
      <c r="AZ1" s="564"/>
      <c r="BA1" s="564"/>
      <c r="BB1" s="564"/>
      <c r="BC1" s="564"/>
      <c r="BD1" s="564"/>
      <c r="BE1" s="564"/>
      <c r="BF1" s="564"/>
      <c r="BG1" s="564"/>
      <c r="BH1" s="564"/>
      <c r="BI1" s="564"/>
      <c r="BJ1" s="564"/>
      <c r="BK1" s="564"/>
      <c r="BL1" s="564"/>
      <c r="BM1" s="564"/>
      <c r="BN1" s="564"/>
      <c r="BO1" s="564"/>
      <c r="BP1" s="564"/>
      <c r="BQ1" s="564"/>
      <c r="BR1" s="564"/>
      <c r="BS1" s="564"/>
      <c r="BT1" s="564"/>
      <c r="BU1" s="564"/>
      <c r="BV1" s="564"/>
      <c r="BW1" s="564"/>
    </row>
    <row r="3" spans="1:75" ht="13.5" thickBot="1" x14ac:dyDescent="0.25"/>
    <row r="4" spans="1:75" s="78" customFormat="1" ht="65.099999999999994" customHeight="1" thickBot="1" x14ac:dyDescent="0.25">
      <c r="A4" s="162" t="s">
        <v>719</v>
      </c>
      <c r="B4" s="163" t="s">
        <v>589</v>
      </c>
      <c r="C4" s="165" t="s">
        <v>720</v>
      </c>
      <c r="D4" s="156" t="s">
        <v>721</v>
      </c>
      <c r="E4" s="151" t="s">
        <v>722</v>
      </c>
      <c r="F4" s="167" t="s">
        <v>723</v>
      </c>
      <c r="G4" s="151" t="s">
        <v>724</v>
      </c>
      <c r="H4" s="167" t="s">
        <v>725</v>
      </c>
      <c r="I4" s="167" t="s">
        <v>726</v>
      </c>
      <c r="J4" s="172" t="s">
        <v>588</v>
      </c>
      <c r="K4" s="165" t="s">
        <v>720</v>
      </c>
      <c r="L4" s="186" t="s">
        <v>721</v>
      </c>
      <c r="M4" s="165" t="s">
        <v>722</v>
      </c>
      <c r="N4" s="186" t="s">
        <v>723</v>
      </c>
      <c r="O4" s="165" t="s">
        <v>724</v>
      </c>
      <c r="P4" s="186" t="s">
        <v>727</v>
      </c>
      <c r="Q4" s="167" t="s">
        <v>726</v>
      </c>
      <c r="R4" s="79"/>
      <c r="S4" s="179"/>
      <c r="T4" s="180"/>
      <c r="U4" s="180"/>
      <c r="V4" s="180"/>
      <c r="W4" s="181"/>
      <c r="X4" s="181"/>
      <c r="Y4" s="180"/>
      <c r="Z4" s="180"/>
      <c r="AA4" s="181"/>
      <c r="AB4" s="181"/>
      <c r="AC4" s="180"/>
      <c r="AD4" s="180"/>
      <c r="AE4" s="21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</row>
    <row r="5" spans="1:75" x14ac:dyDescent="0.2">
      <c r="A5" s="157" t="s">
        <v>524</v>
      </c>
      <c r="B5" s="209" t="s">
        <v>107</v>
      </c>
      <c r="C5">
        <v>18959</v>
      </c>
      <c r="D5" s="168">
        <v>6</v>
      </c>
      <c r="E5" s="20">
        <f>C5/D5</f>
        <v>3159.8333333333335</v>
      </c>
      <c r="F5" s="168"/>
      <c r="H5" s="168">
        <v>6</v>
      </c>
      <c r="I5" s="20">
        <v>3159.8333333333335</v>
      </c>
      <c r="J5" s="143" t="s">
        <v>537</v>
      </c>
      <c r="K5" s="101">
        <f>SUM(C5:C6)</f>
        <v>24567</v>
      </c>
      <c r="L5" s="187">
        <v>10</v>
      </c>
      <c r="M5" s="32">
        <f>K5/L5</f>
        <v>2456.6999999999998</v>
      </c>
      <c r="N5" s="187"/>
      <c r="O5" s="168"/>
      <c r="P5" s="216">
        <v>10</v>
      </c>
      <c r="Q5" s="232">
        <f>K5/P5</f>
        <v>2456.6999999999998</v>
      </c>
      <c r="R5" s="101"/>
      <c r="S5" s="95"/>
      <c r="V5" s="97"/>
      <c r="W5" s="97"/>
      <c r="X5" s="97"/>
      <c r="AA5" s="97"/>
      <c r="AB5" s="97"/>
      <c r="AD5" s="97"/>
      <c r="AE5" s="97"/>
    </row>
    <row r="6" spans="1:75" s="18" customFormat="1" x14ac:dyDescent="0.2">
      <c r="A6" s="164" t="s">
        <v>525</v>
      </c>
      <c r="B6" s="164" t="s">
        <v>281</v>
      </c>
      <c r="C6" s="18">
        <v>5608</v>
      </c>
      <c r="D6" s="261">
        <v>4</v>
      </c>
      <c r="E6" s="21">
        <f t="shared" ref="E6:E18" si="0">C6/D6</f>
        <v>1402</v>
      </c>
      <c r="F6" s="261"/>
      <c r="H6" s="261">
        <v>4</v>
      </c>
      <c r="I6" s="21">
        <v>1402</v>
      </c>
      <c r="J6" s="444"/>
      <c r="L6" s="273"/>
      <c r="M6" s="21"/>
      <c r="N6" s="273"/>
      <c r="O6" s="261"/>
      <c r="P6" s="84"/>
      <c r="Q6" s="438"/>
      <c r="R6" s="101"/>
      <c r="S6" s="95"/>
      <c r="T6" s="93"/>
      <c r="U6" s="93"/>
      <c r="V6" s="97"/>
      <c r="W6" s="97"/>
      <c r="X6" s="97"/>
      <c r="Y6" s="93"/>
      <c r="Z6" s="93"/>
      <c r="AA6" s="97"/>
      <c r="AB6" s="97"/>
      <c r="AC6" s="93"/>
      <c r="AD6" s="97"/>
      <c r="AE6" s="97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</row>
    <row r="7" spans="1:75" x14ac:dyDescent="0.2">
      <c r="A7" s="157" t="s">
        <v>526</v>
      </c>
      <c r="B7" s="157" t="s">
        <v>123</v>
      </c>
      <c r="C7">
        <v>4687</v>
      </c>
      <c r="D7" s="168">
        <v>2</v>
      </c>
      <c r="E7" s="20">
        <f t="shared" si="0"/>
        <v>2343.5</v>
      </c>
      <c r="F7" s="168"/>
      <c r="H7" s="168">
        <v>2</v>
      </c>
      <c r="I7" s="20">
        <v>2343.5</v>
      </c>
      <c r="J7" s="143" t="s">
        <v>538</v>
      </c>
      <c r="K7" s="101">
        <f>SUM(C7:C8)</f>
        <v>16613</v>
      </c>
      <c r="L7" s="187">
        <v>5</v>
      </c>
      <c r="M7" s="32">
        <f>K7/L7</f>
        <v>3322.6</v>
      </c>
      <c r="N7" s="187">
        <v>1</v>
      </c>
      <c r="O7" s="168">
        <v>16613</v>
      </c>
      <c r="P7" s="216">
        <v>6</v>
      </c>
      <c r="Q7" s="232">
        <f t="shared" ref="Q7:Q18" si="1">K7/P7</f>
        <v>2768.8333333333335</v>
      </c>
      <c r="R7" s="101"/>
      <c r="S7" s="95"/>
      <c r="V7" s="97"/>
      <c r="W7" s="97"/>
      <c r="X7" s="97"/>
      <c r="AA7" s="97"/>
      <c r="AB7" s="97"/>
      <c r="AD7" s="97"/>
      <c r="AE7" s="97"/>
    </row>
    <row r="8" spans="1:75" s="18" customFormat="1" x14ac:dyDescent="0.2">
      <c r="A8" s="164" t="s">
        <v>527</v>
      </c>
      <c r="B8" s="164" t="s">
        <v>151</v>
      </c>
      <c r="C8" s="18">
        <v>11926</v>
      </c>
      <c r="D8" s="261">
        <v>3</v>
      </c>
      <c r="E8" s="21">
        <f t="shared" si="0"/>
        <v>3975.3333333333335</v>
      </c>
      <c r="F8" s="261">
        <v>1</v>
      </c>
      <c r="G8" s="18">
        <v>11926</v>
      </c>
      <c r="H8" s="261">
        <v>4</v>
      </c>
      <c r="I8" s="21">
        <f>C8/H8</f>
        <v>2981.5</v>
      </c>
      <c r="J8" s="444"/>
      <c r="L8" s="273"/>
      <c r="M8" s="21"/>
      <c r="N8" s="273"/>
      <c r="O8" s="261"/>
      <c r="P8" s="84"/>
      <c r="Q8" s="438"/>
      <c r="R8" s="101"/>
      <c r="S8" s="95"/>
      <c r="T8" s="93"/>
      <c r="U8" s="93"/>
      <c r="V8" s="97"/>
      <c r="W8" s="97"/>
      <c r="X8" s="97"/>
      <c r="Y8" s="93"/>
      <c r="Z8" s="93"/>
      <c r="AA8" s="97"/>
      <c r="AB8" s="97"/>
      <c r="AC8" s="93"/>
      <c r="AD8" s="97"/>
      <c r="AE8" s="97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</row>
    <row r="9" spans="1:75" x14ac:dyDescent="0.2">
      <c r="A9" s="157" t="s">
        <v>528</v>
      </c>
      <c r="B9" s="157" t="s">
        <v>117</v>
      </c>
      <c r="C9">
        <v>5662</v>
      </c>
      <c r="D9" s="168">
        <v>2</v>
      </c>
      <c r="E9" s="20">
        <f t="shared" si="0"/>
        <v>2831</v>
      </c>
      <c r="F9" s="168"/>
      <c r="H9" s="349">
        <v>2</v>
      </c>
      <c r="I9" s="20">
        <v>2831</v>
      </c>
      <c r="J9" s="494" t="s">
        <v>539</v>
      </c>
      <c r="K9" s="101">
        <f>SUM(C9:C14)</f>
        <v>58354</v>
      </c>
      <c r="L9" s="187">
        <f>SUM(D9:D13)</f>
        <v>21</v>
      </c>
      <c r="M9" s="32">
        <f t="shared" ref="M9:M18" si="2">K9/L9</f>
        <v>2778.7619047619046</v>
      </c>
      <c r="N9" s="187"/>
      <c r="O9" s="168"/>
      <c r="P9" s="216">
        <v>21</v>
      </c>
      <c r="Q9" s="232">
        <f t="shared" si="1"/>
        <v>2778.7619047619046</v>
      </c>
      <c r="R9" s="101"/>
      <c r="S9" s="95"/>
      <c r="V9" s="97"/>
      <c r="W9" s="97"/>
      <c r="X9" s="97"/>
      <c r="AA9" s="97"/>
      <c r="AB9" s="97"/>
      <c r="AD9" s="97"/>
      <c r="AE9" s="97"/>
    </row>
    <row r="10" spans="1:75" s="23" customFormat="1" x14ac:dyDescent="0.2">
      <c r="A10" s="157" t="s">
        <v>529</v>
      </c>
      <c r="B10" s="157" t="s">
        <v>160</v>
      </c>
      <c r="C10">
        <v>5502</v>
      </c>
      <c r="D10" s="168">
        <v>4</v>
      </c>
      <c r="E10" s="20">
        <f t="shared" si="0"/>
        <v>1375.5</v>
      </c>
      <c r="F10" s="168"/>
      <c r="H10" s="349">
        <v>4</v>
      </c>
      <c r="I10" s="32">
        <v>1375.5</v>
      </c>
      <c r="J10" s="143"/>
      <c r="K10" s="101"/>
      <c r="L10" s="187"/>
      <c r="M10" s="32"/>
      <c r="N10" s="187"/>
      <c r="O10" s="168"/>
      <c r="P10" s="216"/>
      <c r="Q10" s="232"/>
      <c r="R10" s="101"/>
      <c r="S10" s="95"/>
      <c r="T10" s="93"/>
      <c r="U10" s="93"/>
      <c r="V10" s="97"/>
      <c r="W10" s="97"/>
      <c r="X10" s="97"/>
      <c r="Y10" s="93"/>
      <c r="Z10" s="93"/>
      <c r="AA10" s="97"/>
      <c r="AB10" s="97"/>
      <c r="AC10" s="93"/>
      <c r="AD10" s="97"/>
      <c r="AE10" s="97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</row>
    <row r="11" spans="1:75" x14ac:dyDescent="0.2">
      <c r="A11" s="157" t="s">
        <v>530</v>
      </c>
      <c r="B11" s="157" t="s">
        <v>197</v>
      </c>
      <c r="C11">
        <v>4826</v>
      </c>
      <c r="D11" s="349">
        <v>1</v>
      </c>
      <c r="E11" s="20">
        <f t="shared" si="0"/>
        <v>4826</v>
      </c>
      <c r="F11" s="168"/>
      <c r="H11" s="349">
        <v>1</v>
      </c>
      <c r="I11" s="20">
        <v>4826</v>
      </c>
      <c r="J11" s="143"/>
      <c r="K11" s="101"/>
      <c r="L11" s="187"/>
      <c r="M11" s="32"/>
      <c r="N11" s="187"/>
      <c r="O11" s="168"/>
      <c r="P11" s="216"/>
      <c r="Q11" s="232"/>
      <c r="R11" s="101"/>
      <c r="S11" s="95"/>
      <c r="V11" s="97"/>
      <c r="W11" s="97"/>
      <c r="X11" s="97"/>
      <c r="AA11" s="97"/>
      <c r="AB11" s="97"/>
      <c r="AD11" s="97"/>
      <c r="AE11" s="97"/>
    </row>
    <row r="12" spans="1:75" x14ac:dyDescent="0.2">
      <c r="A12" s="157" t="s">
        <v>531</v>
      </c>
      <c r="B12" s="157" t="s">
        <v>207</v>
      </c>
      <c r="C12">
        <v>31787</v>
      </c>
      <c r="D12" s="349">
        <v>9</v>
      </c>
      <c r="E12" s="20">
        <f t="shared" si="0"/>
        <v>3531.8888888888887</v>
      </c>
      <c r="F12" s="168"/>
      <c r="H12" s="349">
        <v>9</v>
      </c>
      <c r="I12" s="20">
        <v>3531.8888888888887</v>
      </c>
      <c r="J12" s="143"/>
      <c r="K12" s="101"/>
      <c r="L12" s="187"/>
      <c r="M12" s="32"/>
      <c r="N12" s="187"/>
      <c r="O12" s="168"/>
      <c r="P12" s="216"/>
      <c r="Q12" s="232"/>
      <c r="R12" s="101"/>
      <c r="S12" s="95"/>
      <c r="V12" s="97"/>
      <c r="W12" s="97"/>
      <c r="X12" s="97"/>
      <c r="AA12" s="97"/>
      <c r="AB12" s="97"/>
      <c r="AD12" s="97"/>
      <c r="AE12" s="97"/>
    </row>
    <row r="13" spans="1:75" x14ac:dyDescent="0.2">
      <c r="A13" s="157" t="s">
        <v>532</v>
      </c>
      <c r="B13" s="157" t="s">
        <v>255</v>
      </c>
      <c r="C13">
        <v>6280</v>
      </c>
      <c r="D13" s="349">
        <v>5</v>
      </c>
      <c r="E13" s="20">
        <f t="shared" si="0"/>
        <v>1256</v>
      </c>
      <c r="F13" s="168"/>
      <c r="H13" s="349">
        <v>5</v>
      </c>
      <c r="I13" s="20">
        <v>1256</v>
      </c>
      <c r="J13" s="143"/>
      <c r="K13" s="101"/>
      <c r="L13" s="187"/>
      <c r="M13" s="32"/>
      <c r="N13" s="187"/>
      <c r="O13" s="168"/>
      <c r="P13" s="216"/>
      <c r="Q13" s="232"/>
      <c r="R13" s="101"/>
      <c r="S13" s="95"/>
      <c r="V13" s="97"/>
      <c r="W13" s="97"/>
      <c r="X13" s="97"/>
      <c r="AA13" s="97"/>
      <c r="AB13" s="97"/>
      <c r="AD13" s="97"/>
      <c r="AE13" s="97"/>
    </row>
    <row r="14" spans="1:75" s="18" customFormat="1" x14ac:dyDescent="0.2">
      <c r="A14" s="164" t="s">
        <v>533</v>
      </c>
      <c r="B14" s="164" t="s">
        <v>233</v>
      </c>
      <c r="C14" s="18">
        <v>4297</v>
      </c>
      <c r="D14" s="261"/>
      <c r="E14" s="21"/>
      <c r="F14" s="261"/>
      <c r="H14" s="261"/>
      <c r="I14" s="21"/>
      <c r="J14" s="444"/>
      <c r="L14" s="273"/>
      <c r="M14" s="21"/>
      <c r="N14" s="273"/>
      <c r="O14" s="261"/>
      <c r="P14" s="84"/>
      <c r="Q14" s="438"/>
      <c r="R14" s="101"/>
      <c r="S14" s="95"/>
      <c r="T14" s="93"/>
      <c r="U14" s="93"/>
      <c r="V14" s="97"/>
      <c r="W14" s="97"/>
      <c r="X14" s="97"/>
      <c r="Y14" s="93"/>
      <c r="Z14" s="93"/>
      <c r="AA14" s="97"/>
      <c r="AB14" s="97"/>
      <c r="AC14" s="93"/>
      <c r="AD14" s="97"/>
      <c r="AE14" s="97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</row>
    <row r="15" spans="1:75" x14ac:dyDescent="0.2">
      <c r="A15" s="157" t="s">
        <v>534</v>
      </c>
      <c r="B15" s="157" t="s">
        <v>115</v>
      </c>
      <c r="C15">
        <v>3134</v>
      </c>
      <c r="D15" s="168">
        <v>1</v>
      </c>
      <c r="E15" s="20">
        <f t="shared" si="0"/>
        <v>3134</v>
      </c>
      <c r="F15" s="168"/>
      <c r="H15" s="349">
        <v>1</v>
      </c>
      <c r="I15" s="20">
        <v>3134</v>
      </c>
      <c r="J15" s="143" t="s">
        <v>540</v>
      </c>
      <c r="K15" s="101">
        <f>SUM(C15:C17)</f>
        <v>18654</v>
      </c>
      <c r="L15" s="187">
        <v>9</v>
      </c>
      <c r="M15" s="32">
        <f t="shared" si="2"/>
        <v>2072.6666666666665</v>
      </c>
      <c r="N15" s="187"/>
      <c r="O15" s="168"/>
      <c r="P15" s="216">
        <v>9</v>
      </c>
      <c r="Q15" s="232">
        <f t="shared" si="1"/>
        <v>2072.6666666666665</v>
      </c>
      <c r="R15" s="101"/>
      <c r="S15" s="95"/>
      <c r="V15" s="97"/>
      <c r="W15" s="97"/>
      <c r="X15" s="97"/>
      <c r="AA15" s="97"/>
      <c r="AB15" s="97"/>
      <c r="AD15" s="97"/>
      <c r="AE15" s="97"/>
    </row>
    <row r="16" spans="1:75" x14ac:dyDescent="0.2">
      <c r="A16" s="157" t="s">
        <v>535</v>
      </c>
      <c r="B16" s="157" t="s">
        <v>162</v>
      </c>
      <c r="C16">
        <v>4135</v>
      </c>
      <c r="D16" s="168">
        <v>3</v>
      </c>
      <c r="E16" s="20">
        <f t="shared" si="0"/>
        <v>1378.3333333333333</v>
      </c>
      <c r="F16" s="168"/>
      <c r="H16" s="349">
        <v>3</v>
      </c>
      <c r="I16" s="20">
        <v>1378.3333333333333</v>
      </c>
      <c r="J16" s="157"/>
      <c r="K16" s="101"/>
      <c r="L16" s="187"/>
      <c r="M16" s="32"/>
      <c r="N16" s="187"/>
      <c r="O16" s="168"/>
      <c r="P16" s="216"/>
      <c r="Q16" s="232"/>
      <c r="R16" s="101"/>
      <c r="V16" s="97"/>
      <c r="W16" s="97"/>
      <c r="X16" s="97"/>
      <c r="AA16" s="97"/>
      <c r="AB16" s="97"/>
      <c r="AD16" s="97"/>
      <c r="AE16" s="97"/>
    </row>
    <row r="17" spans="1:75" s="18" customFormat="1" ht="13.5" thickBot="1" x14ac:dyDescent="0.25">
      <c r="A17" s="158" t="s">
        <v>536</v>
      </c>
      <c r="B17" s="158" t="s">
        <v>271</v>
      </c>
      <c r="C17" s="101">
        <v>11385</v>
      </c>
      <c r="D17" s="168">
        <v>5</v>
      </c>
      <c r="E17" s="32">
        <f t="shared" si="0"/>
        <v>2277</v>
      </c>
      <c r="F17" s="168"/>
      <c r="G17" s="101"/>
      <c r="H17" s="168">
        <v>5</v>
      </c>
      <c r="I17" s="32">
        <v>2277</v>
      </c>
      <c r="J17" s="157"/>
      <c r="K17" s="101"/>
      <c r="L17" s="187"/>
      <c r="M17" s="32"/>
      <c r="N17" s="187"/>
      <c r="O17" s="168"/>
      <c r="P17" s="216"/>
      <c r="Q17" s="232"/>
      <c r="R17" s="101"/>
      <c r="S17" s="93"/>
      <c r="T17" s="93"/>
      <c r="U17" s="93"/>
      <c r="V17" s="97"/>
      <c r="W17" s="97"/>
      <c r="X17" s="97"/>
      <c r="Y17" s="93"/>
      <c r="Z17" s="93"/>
      <c r="AA17" s="97"/>
      <c r="AB17" s="97"/>
      <c r="AC17" s="93"/>
      <c r="AD17" s="97"/>
      <c r="AE17" s="97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</row>
    <row r="18" spans="1:75" s="63" customFormat="1" ht="15.75" customHeight="1" thickBot="1" x14ac:dyDescent="0.25">
      <c r="A18" s="139" t="s">
        <v>541</v>
      </c>
      <c r="B18" s="140"/>
      <c r="C18" s="144">
        <f>SUM(C5:C17)</f>
        <v>118188</v>
      </c>
      <c r="D18" s="144">
        <f>SUM(D5:D17)</f>
        <v>45</v>
      </c>
      <c r="E18" s="235">
        <f t="shared" si="0"/>
        <v>2626.4</v>
      </c>
      <c r="F18" s="144">
        <v>1</v>
      </c>
      <c r="G18" s="144"/>
      <c r="H18" s="144">
        <f>SUM(H5:H17)</f>
        <v>46</v>
      </c>
      <c r="I18" s="235">
        <f>C18/H18</f>
        <v>2569.304347826087</v>
      </c>
      <c r="J18" s="140" t="s">
        <v>658</v>
      </c>
      <c r="K18" s="144">
        <f>SUM(K5:K17)</f>
        <v>118188</v>
      </c>
      <c r="L18" s="240">
        <f>SUM(L5:L17)</f>
        <v>45</v>
      </c>
      <c r="M18" s="235">
        <f t="shared" si="2"/>
        <v>2626.4</v>
      </c>
      <c r="N18" s="240">
        <v>1</v>
      </c>
      <c r="O18" s="144">
        <v>16613</v>
      </c>
      <c r="P18" s="240">
        <f>SUM(P5:P17)</f>
        <v>46</v>
      </c>
      <c r="Q18" s="235">
        <f t="shared" si="1"/>
        <v>2569.304347826087</v>
      </c>
      <c r="R18" s="82"/>
      <c r="S18" s="95"/>
      <c r="T18" s="95"/>
      <c r="U18" s="95"/>
      <c r="V18" s="183"/>
      <c r="W18" s="97"/>
      <c r="X18" s="97"/>
      <c r="Y18" s="95"/>
      <c r="Z18" s="95"/>
      <c r="AA18" s="97"/>
      <c r="AB18" s="97"/>
      <c r="AC18" s="95"/>
      <c r="AD18" s="183"/>
      <c r="AE18" s="97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</row>
    <row r="20" spans="1:75" x14ac:dyDescent="0.2">
      <c r="A20" t="s">
        <v>597</v>
      </c>
      <c r="B20" s="663" t="s">
        <v>681</v>
      </c>
      <c r="AE20" s="97"/>
    </row>
    <row r="21" spans="1:75" x14ac:dyDescent="0.2">
      <c r="B21" t="s">
        <v>305</v>
      </c>
    </row>
    <row r="22" spans="1:75" s="87" customFormat="1" x14ac:dyDescent="0.2"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</row>
    <row r="23" spans="1:75" s="87" customFormat="1" x14ac:dyDescent="0.2"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</row>
    <row r="24" spans="1:75" s="87" customFormat="1" x14ac:dyDescent="0.2"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</row>
    <row r="25" spans="1:75" s="87" customFormat="1" ht="15" x14ac:dyDescent="0.25">
      <c r="A25" s="138" t="s">
        <v>655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</row>
    <row r="26" spans="1:75" s="87" customFormat="1" x14ac:dyDescent="0.2"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</row>
    <row r="27" spans="1:75" s="87" customFormat="1" ht="13.5" thickBot="1" x14ac:dyDescent="0.25"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</row>
    <row r="28" spans="1:75" s="87" customFormat="1" ht="48.75" thickBot="1" x14ac:dyDescent="0.25">
      <c r="B28" s="153" t="s">
        <v>588</v>
      </c>
      <c r="C28" s="156" t="s">
        <v>711</v>
      </c>
      <c r="D28" s="159" t="s">
        <v>712</v>
      </c>
      <c r="E28" s="154" t="s">
        <v>713</v>
      </c>
      <c r="F28" s="152" t="s">
        <v>710</v>
      </c>
      <c r="G28" s="155" t="s">
        <v>709</v>
      </c>
      <c r="H28" s="154" t="s">
        <v>714</v>
      </c>
      <c r="I28" s="151" t="s">
        <v>715</v>
      </c>
      <c r="J28" s="152" t="s">
        <v>716</v>
      </c>
      <c r="K28" s="155" t="s">
        <v>729</v>
      </c>
      <c r="L28" s="154" t="s">
        <v>731</v>
      </c>
      <c r="M28" s="152" t="s">
        <v>717</v>
      </c>
      <c r="N28" s="155" t="s">
        <v>718</v>
      </c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</row>
    <row r="29" spans="1:75" s="87" customFormat="1" x14ac:dyDescent="0.2">
      <c r="B29" s="170" t="s">
        <v>537</v>
      </c>
      <c r="C29" s="557">
        <v>24567</v>
      </c>
      <c r="D29" s="526">
        <v>10</v>
      </c>
      <c r="E29" s="192">
        <v>2456.6999999999998</v>
      </c>
      <c r="F29" s="193">
        <f>C29/2500</f>
        <v>9.8268000000000004</v>
      </c>
      <c r="G29" s="397">
        <f>D29-F29</f>
        <v>0.17319999999999958</v>
      </c>
      <c r="H29" s="349"/>
      <c r="I29" s="168"/>
      <c r="J29" s="32">
        <f>C29/5000</f>
        <v>4.9134000000000002</v>
      </c>
      <c r="K29" s="559">
        <f>H29-J29</f>
        <v>-4.9134000000000002</v>
      </c>
      <c r="L29" s="549">
        <v>10</v>
      </c>
      <c r="M29" s="193">
        <v>2456.6999999999998</v>
      </c>
      <c r="N29" s="397">
        <f>G29+K29</f>
        <v>-4.7402000000000006</v>
      </c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</row>
    <row r="30" spans="1:75" s="87" customFormat="1" x14ac:dyDescent="0.2">
      <c r="B30" s="170" t="s">
        <v>538</v>
      </c>
      <c r="C30" s="194">
        <v>16613</v>
      </c>
      <c r="D30" s="93">
        <v>5</v>
      </c>
      <c r="E30" s="32">
        <v>3322.6</v>
      </c>
      <c r="F30" s="160">
        <f t="shared" ref="F30:F33" si="3">C30/2500</f>
        <v>6.6452</v>
      </c>
      <c r="G30" s="397">
        <f t="shared" ref="G30:G33" si="4">D30-F30</f>
        <v>-1.6452</v>
      </c>
      <c r="H30" s="349">
        <v>1</v>
      </c>
      <c r="I30" s="168">
        <v>16613</v>
      </c>
      <c r="J30" s="32">
        <f t="shared" ref="J30:J33" si="5">C30/5000</f>
        <v>3.3226</v>
      </c>
      <c r="K30" s="559">
        <f t="shared" ref="K30:K33" si="6">H30-J30</f>
        <v>-2.3226</v>
      </c>
      <c r="L30" s="460">
        <v>6</v>
      </c>
      <c r="M30" s="160">
        <v>2768.8333333333335</v>
      </c>
      <c r="N30" s="397">
        <f t="shared" ref="N30:N33" si="7">G30+K30</f>
        <v>-3.9678</v>
      </c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</row>
    <row r="31" spans="1:75" s="87" customFormat="1" x14ac:dyDescent="0.2">
      <c r="B31" s="503" t="s">
        <v>539</v>
      </c>
      <c r="C31" s="194">
        <v>58354</v>
      </c>
      <c r="D31" s="93">
        <v>21</v>
      </c>
      <c r="E31" s="32">
        <v>2778.7619047619046</v>
      </c>
      <c r="F31" s="160">
        <f t="shared" si="3"/>
        <v>23.3416</v>
      </c>
      <c r="G31" s="397">
        <f t="shared" si="4"/>
        <v>-2.3415999999999997</v>
      </c>
      <c r="H31" s="349"/>
      <c r="I31" s="168"/>
      <c r="J31" s="32">
        <f t="shared" si="5"/>
        <v>11.6708</v>
      </c>
      <c r="K31" s="559">
        <f t="shared" si="6"/>
        <v>-11.6708</v>
      </c>
      <c r="L31" s="460">
        <v>21</v>
      </c>
      <c r="M31" s="160">
        <v>2778.7619047619046</v>
      </c>
      <c r="N31" s="397">
        <f t="shared" si="7"/>
        <v>-14.0124</v>
      </c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</row>
    <row r="32" spans="1:75" s="87" customFormat="1" ht="13.5" thickBot="1" x14ac:dyDescent="0.25">
      <c r="B32" s="170" t="s">
        <v>540</v>
      </c>
      <c r="C32" s="558">
        <v>18654</v>
      </c>
      <c r="D32" s="525">
        <v>9</v>
      </c>
      <c r="E32" s="147">
        <v>2072.6666666666665</v>
      </c>
      <c r="F32" s="161">
        <f t="shared" si="3"/>
        <v>7.4615999999999998</v>
      </c>
      <c r="G32" s="397">
        <f t="shared" si="4"/>
        <v>1.5384000000000002</v>
      </c>
      <c r="H32" s="349"/>
      <c r="I32" s="168"/>
      <c r="J32" s="32">
        <f t="shared" si="5"/>
        <v>3.7307999999999999</v>
      </c>
      <c r="K32" s="559">
        <f t="shared" si="6"/>
        <v>-3.7307999999999999</v>
      </c>
      <c r="L32" s="550">
        <v>9</v>
      </c>
      <c r="M32" s="161">
        <v>2072.6666666666665</v>
      </c>
      <c r="N32" s="397">
        <f t="shared" si="7"/>
        <v>-2.1923999999999997</v>
      </c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</row>
    <row r="33" spans="1:75" s="87" customFormat="1" ht="13.5" thickBot="1" x14ac:dyDescent="0.25">
      <c r="B33" s="149" t="s">
        <v>541</v>
      </c>
      <c r="C33" s="145">
        <v>118188</v>
      </c>
      <c r="D33" s="396">
        <v>45</v>
      </c>
      <c r="E33" s="344">
        <v>2626.4</v>
      </c>
      <c r="F33" s="147">
        <f t="shared" si="3"/>
        <v>47.275199999999998</v>
      </c>
      <c r="G33" s="137">
        <f t="shared" si="4"/>
        <v>-2.2751999999999981</v>
      </c>
      <c r="H33" s="362">
        <v>1</v>
      </c>
      <c r="I33" s="144">
        <v>16613</v>
      </c>
      <c r="J33" s="150">
        <f t="shared" si="5"/>
        <v>23.637599999999999</v>
      </c>
      <c r="K33" s="137">
        <f t="shared" si="6"/>
        <v>-22.637599999999999</v>
      </c>
      <c r="L33" s="396">
        <v>46</v>
      </c>
      <c r="M33" s="207">
        <v>2569.304347826087</v>
      </c>
      <c r="N33" s="137">
        <f t="shared" si="7"/>
        <v>-24.912799999999997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</row>
    <row r="34" spans="1:75" s="87" customFormat="1" x14ac:dyDescent="0.2"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</row>
    <row r="35" spans="1:75" s="87" customFormat="1" x14ac:dyDescent="0.2">
      <c r="A35" s="87" t="s">
        <v>597</v>
      </c>
      <c r="B35" s="663" t="s">
        <v>681</v>
      </c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</row>
    <row r="36" spans="1:75" s="87" customFormat="1" x14ac:dyDescent="0.2">
      <c r="B36" s="87" t="s">
        <v>305</v>
      </c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</row>
    <row r="37" spans="1:75" s="87" customFormat="1" x14ac:dyDescent="0.2"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</row>
    <row r="38" spans="1:75" s="87" customFormat="1" x14ac:dyDescent="0.2"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</row>
    <row r="39" spans="1:75" s="87" customFormat="1" x14ac:dyDescent="0.2"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</row>
    <row r="40" spans="1:75" s="87" customFormat="1" x14ac:dyDescent="0.2"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</row>
    <row r="41" spans="1:75" s="87" customFormat="1" x14ac:dyDescent="0.2"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</row>
    <row r="42" spans="1:75" s="87" customFormat="1" ht="15" x14ac:dyDescent="0.25">
      <c r="A42" s="138" t="s">
        <v>657</v>
      </c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</row>
    <row r="43" spans="1:75" ht="13.5" thickBot="1" x14ac:dyDescent="0.25"/>
    <row r="44" spans="1:75" ht="23.25" thickBot="1" x14ac:dyDescent="0.25">
      <c r="B44" s="217" t="s">
        <v>609</v>
      </c>
      <c r="C44" s="577" t="s">
        <v>537</v>
      </c>
      <c r="D44" s="262" t="s">
        <v>538</v>
      </c>
      <c r="E44" s="262" t="s">
        <v>539</v>
      </c>
      <c r="F44" s="578" t="s">
        <v>540</v>
      </c>
      <c r="G44" s="310" t="s">
        <v>707</v>
      </c>
      <c r="I44" s="131"/>
      <c r="J44" s="130" t="s">
        <v>596</v>
      </c>
      <c r="K44" s="131"/>
      <c r="L44" s="131"/>
      <c r="M44" s="131"/>
    </row>
    <row r="45" spans="1:75" s="1" customFormat="1" ht="13.5" customHeight="1" x14ac:dyDescent="0.2">
      <c r="B45" s="579" t="s">
        <v>37</v>
      </c>
      <c r="C45" s="574">
        <v>10</v>
      </c>
      <c r="D45" s="575">
        <v>3</v>
      </c>
      <c r="E45" s="575">
        <v>17</v>
      </c>
      <c r="F45" s="576">
        <v>4</v>
      </c>
      <c r="G45" s="582">
        <v>34</v>
      </c>
      <c r="H45" s="3"/>
      <c r="I45" s="97"/>
      <c r="J45" s="289" t="s">
        <v>59</v>
      </c>
      <c r="K45" s="254">
        <f>G45+G46</f>
        <v>45</v>
      </c>
      <c r="L45" s="863" t="s">
        <v>635</v>
      </c>
      <c r="M45" s="863"/>
      <c r="N45" s="3"/>
      <c r="O45" s="3"/>
      <c r="P45" s="3"/>
      <c r="Q45" s="3"/>
      <c r="R45" s="3"/>
      <c r="S45" s="121"/>
      <c r="T45" s="121"/>
      <c r="U45" s="184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</row>
    <row r="46" spans="1:75" s="1" customFormat="1" ht="13.5" customHeight="1" x14ac:dyDescent="0.2">
      <c r="B46" s="580" t="s">
        <v>38</v>
      </c>
      <c r="C46" s="565"/>
      <c r="D46" s="413">
        <v>2</v>
      </c>
      <c r="E46" s="413">
        <v>4</v>
      </c>
      <c r="F46" s="571">
        <v>5</v>
      </c>
      <c r="G46" s="583">
        <v>11</v>
      </c>
      <c r="H46" s="3"/>
      <c r="I46" s="97"/>
      <c r="J46" s="290" t="s">
        <v>593</v>
      </c>
      <c r="K46" s="255">
        <f>G47</f>
        <v>1</v>
      </c>
      <c r="L46" s="853" t="s">
        <v>656</v>
      </c>
      <c r="M46" s="853"/>
      <c r="N46" s="3"/>
      <c r="O46" s="3"/>
      <c r="P46" s="3"/>
      <c r="Q46" s="3"/>
      <c r="R46" s="3"/>
      <c r="S46" s="121"/>
      <c r="T46" s="121"/>
      <c r="U46" s="184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</row>
    <row r="47" spans="1:75" s="1" customFormat="1" ht="13.5" customHeight="1" thickBot="1" x14ac:dyDescent="0.25">
      <c r="B47" s="581" t="s">
        <v>49</v>
      </c>
      <c r="C47" s="566"/>
      <c r="D47" s="567">
        <v>1</v>
      </c>
      <c r="E47" s="567"/>
      <c r="F47" s="572"/>
      <c r="G47" s="584">
        <v>1</v>
      </c>
      <c r="H47" s="3"/>
      <c r="I47" s="129" t="s">
        <v>599</v>
      </c>
      <c r="J47" s="95"/>
      <c r="K47" s="93"/>
      <c r="L47" s="93"/>
      <c r="M47" s="97"/>
      <c r="N47" s="3"/>
      <c r="O47" s="3"/>
      <c r="P47" s="3"/>
      <c r="Q47" s="3"/>
      <c r="R47" s="3"/>
      <c r="S47" s="121"/>
      <c r="T47" s="121"/>
      <c r="U47" s="184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</row>
    <row r="48" spans="1:75" s="1" customFormat="1" ht="14.25" customHeight="1" thickBot="1" x14ac:dyDescent="0.25">
      <c r="B48" s="568" t="s">
        <v>2</v>
      </c>
      <c r="C48" s="569">
        <v>10</v>
      </c>
      <c r="D48" s="570">
        <v>6</v>
      </c>
      <c r="E48" s="570">
        <v>21</v>
      </c>
      <c r="F48" s="573">
        <v>9</v>
      </c>
      <c r="G48" s="409">
        <f>SUM(G45:G47)</f>
        <v>46</v>
      </c>
      <c r="H48" s="3"/>
      <c r="I48" s="129"/>
      <c r="J48" s="197" t="s">
        <v>600</v>
      </c>
      <c r="K48" s="93"/>
      <c r="L48" s="93"/>
      <c r="M48" s="97"/>
      <c r="N48" s="3"/>
      <c r="O48" s="3"/>
      <c r="P48" s="3"/>
      <c r="Q48" s="3"/>
      <c r="R48" s="3"/>
      <c r="S48" s="121"/>
      <c r="T48" s="121"/>
      <c r="U48" s="184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</row>
    <row r="49" spans="1:75" s="1" customFormat="1" ht="11.25" customHeight="1" x14ac:dyDescent="0.2">
      <c r="A49" s="5"/>
      <c r="B49" s="6"/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3"/>
      <c r="O49" s="3"/>
      <c r="P49" s="3"/>
      <c r="Q49" s="3"/>
      <c r="R49" s="3"/>
      <c r="S49" s="121"/>
      <c r="T49" s="121"/>
      <c r="U49" s="184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</row>
    <row r="50" spans="1:75" s="1" customFormat="1" ht="11.25" customHeight="1" x14ac:dyDescent="0.2">
      <c r="A50" s="87" t="s">
        <v>597</v>
      </c>
      <c r="B50" s="663" t="s">
        <v>681</v>
      </c>
      <c r="C50" s="87"/>
      <c r="D50" s="87"/>
      <c r="E50" s="87"/>
      <c r="F50" s="87"/>
      <c r="G50" s="87"/>
      <c r="H50" s="87"/>
      <c r="I50" s="3"/>
      <c r="J50" s="3"/>
      <c r="K50" s="3"/>
      <c r="L50" s="3"/>
      <c r="M50" s="4"/>
      <c r="N50" s="3"/>
      <c r="O50" s="3"/>
      <c r="P50" s="3"/>
      <c r="Q50" s="3"/>
      <c r="R50" s="3"/>
      <c r="S50" s="121"/>
      <c r="T50" s="121"/>
      <c r="U50" s="184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</row>
    <row r="51" spans="1:75" s="1" customFormat="1" ht="11.25" customHeight="1" x14ac:dyDescent="0.2">
      <c r="A51" s="5"/>
      <c r="B51" s="6"/>
      <c r="C51" s="3"/>
      <c r="D51" s="3"/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3"/>
      <c r="R51" s="3"/>
      <c r="S51" s="121"/>
      <c r="T51" s="121"/>
      <c r="U51" s="184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</row>
    <row r="52" spans="1:75" s="1" customFormat="1" ht="11.25" customHeight="1" x14ac:dyDescent="0.2">
      <c r="A52" s="5"/>
      <c r="B52" s="6"/>
      <c r="C52" s="3"/>
      <c r="D52" s="3"/>
      <c r="E52" s="3"/>
      <c r="F52" s="3"/>
      <c r="G52" s="3"/>
      <c r="H52" s="3"/>
      <c r="I52" s="3"/>
      <c r="J52" s="3"/>
      <c r="K52" s="3"/>
      <c r="L52" s="3"/>
      <c r="M52" s="4"/>
      <c r="N52" s="3"/>
      <c r="O52" s="3"/>
      <c r="P52" s="3"/>
      <c r="Q52" s="3"/>
      <c r="R52" s="3"/>
      <c r="S52" s="121"/>
      <c r="T52" s="121"/>
      <c r="U52" s="184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</row>
    <row r="53" spans="1:75" s="1" customFormat="1" ht="11.25" customHeight="1" x14ac:dyDescent="0.2">
      <c r="A53" s="5"/>
      <c r="B53" s="6"/>
      <c r="C53" s="3"/>
      <c r="D53" s="3"/>
      <c r="E53" s="3"/>
      <c r="F53" s="3"/>
      <c r="G53" s="3"/>
      <c r="H53" s="3"/>
      <c r="I53" s="3"/>
      <c r="J53" s="3"/>
      <c r="K53" s="3"/>
      <c r="L53" s="3"/>
      <c r="M53" s="4"/>
      <c r="N53" s="3"/>
      <c r="O53" s="3"/>
      <c r="P53" s="3"/>
      <c r="Q53" s="3"/>
      <c r="R53" s="3"/>
      <c r="S53" s="121"/>
      <c r="T53" s="121"/>
      <c r="U53" s="184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</row>
    <row r="54" spans="1:75" s="1" customFormat="1" ht="11.25" customHeight="1" x14ac:dyDescent="0.2">
      <c r="A54" s="5"/>
      <c r="B54" s="6"/>
      <c r="C54" s="3"/>
      <c r="D54" s="3"/>
      <c r="E54" s="3"/>
      <c r="F54" s="3"/>
      <c r="G54" s="3"/>
      <c r="H54" s="3"/>
      <c r="I54" s="3"/>
      <c r="J54" s="3"/>
      <c r="K54" s="3"/>
      <c r="L54" s="3"/>
      <c r="M54" s="4"/>
      <c r="N54" s="3"/>
      <c r="O54" s="3"/>
      <c r="P54" s="3"/>
      <c r="Q54" s="3"/>
      <c r="R54" s="3"/>
      <c r="S54" s="121"/>
      <c r="T54" s="121"/>
      <c r="U54" s="184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</row>
    <row r="55" spans="1:75" s="1" customFormat="1" ht="11.25" customHeight="1" x14ac:dyDescent="0.2">
      <c r="A55" s="5"/>
      <c r="B55" s="6"/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3"/>
      <c r="O55" s="3"/>
      <c r="P55" s="3"/>
      <c r="Q55" s="3"/>
      <c r="R55" s="3"/>
      <c r="S55" s="121"/>
      <c r="T55" s="121"/>
      <c r="U55" s="184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</row>
    <row r="56" spans="1:75" s="1" customFormat="1" ht="11.25" customHeight="1" x14ac:dyDescent="0.2">
      <c r="A56" s="5"/>
      <c r="B56" s="6"/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3"/>
      <c r="O56" s="3"/>
      <c r="P56" s="3"/>
      <c r="Q56" s="3"/>
      <c r="R56" s="3"/>
      <c r="S56" s="121"/>
      <c r="T56" s="121"/>
      <c r="U56" s="184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</row>
    <row r="57" spans="1:75" s="1" customFormat="1" ht="11.25" customHeight="1" x14ac:dyDescent="0.2">
      <c r="A57" s="5"/>
      <c r="B57" s="6"/>
      <c r="C57" s="3"/>
      <c r="D57" s="3"/>
      <c r="E57" s="3"/>
      <c r="F57" s="3"/>
      <c r="G57" s="3"/>
      <c r="H57" s="3"/>
      <c r="I57" s="3"/>
      <c r="J57" s="3"/>
      <c r="K57" s="3"/>
      <c r="L57" s="3"/>
      <c r="M57" s="4"/>
      <c r="N57" s="3"/>
      <c r="O57" s="3"/>
      <c r="P57" s="3"/>
      <c r="Q57" s="3"/>
      <c r="R57" s="3"/>
      <c r="S57" s="121"/>
      <c r="T57" s="121"/>
      <c r="U57" s="184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</row>
    <row r="58" spans="1:75" s="1" customFormat="1" ht="11.25" customHeight="1" x14ac:dyDescent="0.2">
      <c r="A58" s="5"/>
      <c r="B58" s="6"/>
      <c r="C58" s="3"/>
      <c r="D58" s="3"/>
      <c r="E58" s="3"/>
      <c r="F58" s="3"/>
      <c r="G58" s="3"/>
      <c r="H58" s="3"/>
      <c r="I58" s="3"/>
      <c r="J58" s="3"/>
      <c r="K58" s="3"/>
      <c r="L58" s="3"/>
      <c r="M58" s="4"/>
      <c r="N58" s="3"/>
      <c r="O58" s="3"/>
      <c r="P58" s="3"/>
      <c r="Q58" s="3"/>
      <c r="R58" s="3"/>
      <c r="S58" s="121"/>
      <c r="T58" s="121"/>
      <c r="U58" s="184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</row>
    <row r="59" spans="1:75" s="1" customFormat="1" ht="11.25" customHeight="1" x14ac:dyDescent="0.2">
      <c r="A59" s="5"/>
      <c r="B59" s="6"/>
      <c r="C59" s="3"/>
      <c r="D59" s="3"/>
      <c r="E59" s="3"/>
      <c r="F59" s="3"/>
      <c r="G59" s="3"/>
      <c r="H59" s="3"/>
      <c r="I59" s="3"/>
      <c r="J59" s="3"/>
      <c r="K59" s="3"/>
      <c r="L59" s="3"/>
      <c r="M59" s="4"/>
      <c r="N59" s="3"/>
      <c r="O59" s="3"/>
      <c r="P59" s="3"/>
      <c r="Q59" s="3"/>
      <c r="R59" s="3"/>
      <c r="S59" s="121"/>
      <c r="T59" s="121"/>
      <c r="U59" s="184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</row>
    <row r="60" spans="1:75" s="1" customFormat="1" ht="11.25" customHeight="1" x14ac:dyDescent="0.2">
      <c r="A60" s="5"/>
      <c r="B60" s="6"/>
      <c r="C60" s="3"/>
      <c r="D60" s="3"/>
      <c r="E60" s="3"/>
      <c r="F60" s="3"/>
      <c r="G60" s="3"/>
      <c r="H60" s="3"/>
      <c r="I60" s="3"/>
      <c r="J60" s="3"/>
      <c r="K60" s="3"/>
      <c r="L60" s="3"/>
      <c r="M60" s="4"/>
      <c r="N60" s="3"/>
      <c r="O60" s="3"/>
      <c r="P60" s="3"/>
      <c r="Q60" s="3"/>
      <c r="R60" s="3"/>
      <c r="S60" s="121"/>
      <c r="T60" s="121"/>
      <c r="U60" s="184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</row>
    <row r="61" spans="1:75" s="1" customFormat="1" ht="11.25" customHeight="1" x14ac:dyDescent="0.2">
      <c r="A61" s="5"/>
      <c r="B61" s="6"/>
      <c r="C61" s="3"/>
      <c r="D61" s="3"/>
      <c r="E61" s="3"/>
      <c r="F61" s="3"/>
      <c r="G61" s="3"/>
      <c r="H61" s="3"/>
      <c r="I61" s="3"/>
      <c r="J61" s="3"/>
      <c r="K61" s="3"/>
      <c r="L61" s="3"/>
      <c r="M61" s="4"/>
      <c r="N61" s="3"/>
      <c r="O61" s="3"/>
      <c r="P61" s="3"/>
      <c r="Q61" s="3"/>
      <c r="R61" s="3"/>
      <c r="S61" s="121"/>
      <c r="T61" s="121"/>
      <c r="U61" s="184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</row>
    <row r="62" spans="1:75" s="1" customFormat="1" ht="11.25" customHeight="1" x14ac:dyDescent="0.2">
      <c r="A62" s="5"/>
      <c r="B62" s="6"/>
      <c r="C62" s="3"/>
      <c r="D62" s="3"/>
      <c r="E62" s="3"/>
      <c r="F62" s="3"/>
      <c r="G62" s="3"/>
      <c r="H62" s="3"/>
      <c r="I62" s="3"/>
      <c r="J62" s="3"/>
      <c r="K62" s="3"/>
      <c r="L62" s="3"/>
      <c r="M62" s="4"/>
      <c r="N62" s="3"/>
      <c r="O62" s="3"/>
      <c r="P62" s="3"/>
      <c r="Q62" s="3"/>
      <c r="R62" s="3"/>
      <c r="S62" s="121"/>
      <c r="T62" s="121"/>
      <c r="U62" s="184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</row>
    <row r="63" spans="1:75" s="1" customFormat="1" ht="11.25" customHeight="1" x14ac:dyDescent="0.2">
      <c r="A63" s="5"/>
      <c r="B63" s="6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3"/>
      <c r="O63" s="3"/>
      <c r="P63" s="3"/>
      <c r="Q63" s="3"/>
      <c r="R63" s="3"/>
      <c r="S63" s="121"/>
      <c r="T63" s="121"/>
      <c r="U63" s="184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</row>
    <row r="64" spans="1:75" s="1" customFormat="1" ht="11.25" customHeight="1" x14ac:dyDescent="0.2">
      <c r="A64" s="5"/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3"/>
      <c r="O64" s="3"/>
      <c r="P64" s="3"/>
      <c r="Q64" s="3"/>
      <c r="R64" s="3"/>
      <c r="S64" s="121"/>
      <c r="T64" s="121"/>
      <c r="U64" s="184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</row>
    <row r="65" spans="1:75" s="1" customFormat="1" ht="11.25" customHeight="1" x14ac:dyDescent="0.2">
      <c r="A65" s="5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3"/>
      <c r="O65" s="3"/>
      <c r="P65" s="3"/>
      <c r="Q65" s="3"/>
      <c r="R65" s="3"/>
      <c r="S65" s="121"/>
      <c r="T65" s="121"/>
      <c r="U65" s="184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</row>
    <row r="66" spans="1:75" s="1" customFormat="1" ht="11.25" customHeight="1" x14ac:dyDescent="0.2">
      <c r="A66" s="5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3"/>
      <c r="O66" s="3"/>
      <c r="P66" s="3"/>
      <c r="Q66" s="3"/>
      <c r="R66" s="3"/>
      <c r="S66" s="121"/>
      <c r="T66" s="121"/>
      <c r="U66" s="184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</row>
    <row r="67" spans="1:75" s="1" customFormat="1" ht="11.25" customHeight="1" x14ac:dyDescent="0.2">
      <c r="A67" s="5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3"/>
      <c r="O67" s="3"/>
      <c r="P67" s="3"/>
      <c r="Q67" s="3"/>
      <c r="R67" s="3"/>
      <c r="S67" s="121"/>
      <c r="T67" s="121"/>
      <c r="U67" s="184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</row>
    <row r="68" spans="1:75" s="1" customFormat="1" ht="11.25" customHeight="1" x14ac:dyDescent="0.2">
      <c r="A68" s="5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3"/>
      <c r="O68" s="3"/>
      <c r="P68" s="3"/>
      <c r="Q68" s="3"/>
      <c r="R68" s="3"/>
      <c r="S68" s="121"/>
      <c r="T68" s="121"/>
      <c r="U68" s="184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</row>
    <row r="69" spans="1:75" s="1" customFormat="1" ht="11.25" customHeight="1" x14ac:dyDescent="0.2">
      <c r="A69" s="5"/>
      <c r="B69" s="6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3"/>
      <c r="O69" s="3"/>
      <c r="P69" s="3"/>
      <c r="Q69" s="3"/>
      <c r="R69" s="3"/>
      <c r="S69" s="121"/>
      <c r="T69" s="121"/>
      <c r="U69" s="184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</row>
    <row r="70" spans="1:75" s="1" customFormat="1" ht="11.25" customHeight="1" x14ac:dyDescent="0.2">
      <c r="A70" s="5"/>
      <c r="B70" s="6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3"/>
      <c r="O70" s="3"/>
      <c r="P70" s="3"/>
      <c r="Q70" s="3"/>
      <c r="R70" s="3"/>
      <c r="S70" s="121"/>
      <c r="T70" s="121"/>
      <c r="U70" s="184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</row>
    <row r="71" spans="1:75" s="1" customFormat="1" ht="11.25" customHeight="1" x14ac:dyDescent="0.2">
      <c r="A71" s="5"/>
      <c r="B71" s="6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3"/>
      <c r="O71" s="3"/>
      <c r="P71" s="3"/>
      <c r="Q71" s="3"/>
      <c r="R71" s="3"/>
      <c r="S71" s="121"/>
      <c r="T71" s="121"/>
      <c r="U71" s="184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</row>
    <row r="72" spans="1:75" s="1" customFormat="1" ht="11.25" customHeight="1" x14ac:dyDescent="0.2">
      <c r="A72" s="5"/>
      <c r="B72" s="6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3"/>
      <c r="O72" s="3"/>
      <c r="P72" s="3"/>
      <c r="Q72" s="3"/>
      <c r="R72" s="3"/>
      <c r="S72" s="121"/>
      <c r="T72" s="121"/>
      <c r="U72" s="184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</row>
    <row r="73" spans="1:75" s="1" customFormat="1" ht="11.25" customHeight="1" x14ac:dyDescent="0.2">
      <c r="A73" s="5"/>
      <c r="B73" s="6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3"/>
      <c r="O73" s="3"/>
      <c r="P73" s="3"/>
      <c r="Q73" s="3"/>
      <c r="R73" s="3"/>
      <c r="S73" s="121"/>
      <c r="T73" s="121"/>
      <c r="U73" s="184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</row>
    <row r="74" spans="1:75" s="1" customFormat="1" ht="11.25" customHeight="1" x14ac:dyDescent="0.2">
      <c r="A74" s="5"/>
      <c r="B74" s="6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3"/>
      <c r="O74" s="3"/>
      <c r="P74" s="3"/>
      <c r="Q74" s="3"/>
      <c r="R74" s="3"/>
      <c r="S74" s="121"/>
      <c r="T74" s="121"/>
      <c r="U74" s="184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</row>
    <row r="75" spans="1:75" s="1" customFormat="1" ht="11.25" customHeight="1" x14ac:dyDescent="0.2">
      <c r="A75" s="5"/>
      <c r="B75" s="6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3"/>
      <c r="O75" s="3"/>
      <c r="P75" s="3"/>
      <c r="Q75" s="3"/>
      <c r="R75" s="3"/>
      <c r="S75" s="121"/>
      <c r="T75" s="121"/>
      <c r="U75" s="184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</row>
    <row r="76" spans="1:75" s="1" customFormat="1" ht="11.25" customHeight="1" x14ac:dyDescent="0.2">
      <c r="A76" s="5"/>
      <c r="B76" s="6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3"/>
      <c r="O76" s="3"/>
      <c r="P76" s="3"/>
      <c r="Q76" s="3"/>
      <c r="R76" s="3"/>
      <c r="S76" s="121"/>
      <c r="T76" s="121"/>
      <c r="U76" s="184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</row>
    <row r="77" spans="1:75" s="1" customFormat="1" ht="11.25" customHeight="1" x14ac:dyDescent="0.2">
      <c r="A77" s="5"/>
      <c r="B77" s="6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3"/>
      <c r="O77" s="3"/>
      <c r="P77" s="3"/>
      <c r="Q77" s="3"/>
      <c r="R77" s="3"/>
      <c r="S77" s="121"/>
      <c r="T77" s="121"/>
      <c r="U77" s="184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</row>
    <row r="78" spans="1:75" s="1" customFormat="1" ht="11.25" customHeight="1" x14ac:dyDescent="0.2">
      <c r="A78" s="5"/>
      <c r="B78" s="6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3"/>
      <c r="O78" s="3"/>
      <c r="P78" s="3"/>
      <c r="Q78" s="3"/>
      <c r="R78" s="3"/>
      <c r="S78" s="121"/>
      <c r="T78" s="121"/>
      <c r="U78" s="184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</row>
    <row r="79" spans="1:75" s="1" customFormat="1" ht="11.25" customHeight="1" x14ac:dyDescent="0.2">
      <c r="A79" s="5"/>
      <c r="B79" s="6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3"/>
      <c r="O79" s="3"/>
      <c r="P79" s="3"/>
      <c r="Q79" s="3"/>
      <c r="R79" s="3"/>
      <c r="S79" s="121"/>
      <c r="T79" s="121"/>
      <c r="U79" s="184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</row>
    <row r="80" spans="1:75" s="1" customFormat="1" ht="11.25" customHeight="1" x14ac:dyDescent="0.2">
      <c r="A80" s="5"/>
      <c r="B80" s="6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3"/>
      <c r="O80" s="3"/>
      <c r="P80" s="3"/>
      <c r="Q80" s="3"/>
      <c r="R80" s="3"/>
      <c r="S80" s="121"/>
      <c r="T80" s="121"/>
      <c r="U80" s="184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</row>
    <row r="81" spans="1:75" s="1" customFormat="1" ht="11.25" customHeight="1" x14ac:dyDescent="0.2">
      <c r="A81" s="5"/>
      <c r="B81" s="6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3"/>
      <c r="O81" s="3"/>
      <c r="P81" s="3"/>
      <c r="Q81" s="3"/>
      <c r="R81" s="3"/>
      <c r="S81" s="121"/>
      <c r="T81" s="121"/>
      <c r="U81" s="184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</row>
    <row r="82" spans="1:75" s="1" customFormat="1" ht="11.25" customHeight="1" x14ac:dyDescent="0.2">
      <c r="A82" s="5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3"/>
      <c r="P82" s="3"/>
      <c r="Q82" s="3"/>
      <c r="R82" s="3"/>
      <c r="S82" s="121"/>
      <c r="T82" s="121"/>
      <c r="U82" s="184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</row>
    <row r="83" spans="1:75" s="1" customFormat="1" ht="11.25" customHeight="1" x14ac:dyDescent="0.2">
      <c r="A83" s="5"/>
      <c r="B83" s="6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3"/>
      <c r="O83" s="3"/>
      <c r="P83" s="3"/>
      <c r="Q83" s="3"/>
      <c r="R83" s="3"/>
      <c r="S83" s="121"/>
      <c r="T83" s="121"/>
      <c r="U83" s="184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</row>
    <row r="84" spans="1:75" s="1" customFormat="1" ht="11.25" customHeight="1" x14ac:dyDescent="0.2">
      <c r="A84" s="5"/>
      <c r="B84" s="6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3"/>
      <c r="O84" s="3"/>
      <c r="P84" s="3"/>
      <c r="Q84" s="3"/>
      <c r="R84" s="3"/>
      <c r="S84" s="121"/>
      <c r="T84" s="121"/>
      <c r="U84" s="184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</row>
    <row r="85" spans="1:75" s="1" customFormat="1" ht="11.25" customHeight="1" x14ac:dyDescent="0.2">
      <c r="A85" s="5"/>
      <c r="B85" s="6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3"/>
      <c r="O85" s="3"/>
      <c r="P85" s="3"/>
      <c r="Q85" s="3"/>
      <c r="R85" s="3"/>
      <c r="S85" s="121"/>
      <c r="T85" s="121"/>
      <c r="U85" s="184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</row>
    <row r="86" spans="1:75" s="1" customFormat="1" ht="11.25" customHeight="1" x14ac:dyDescent="0.2">
      <c r="A86" s="5"/>
      <c r="B86" s="6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3"/>
      <c r="O86" s="3"/>
      <c r="P86" s="3"/>
      <c r="Q86" s="3"/>
      <c r="R86" s="3"/>
      <c r="S86" s="121"/>
      <c r="T86" s="121"/>
      <c r="U86" s="184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</row>
    <row r="87" spans="1:75" s="1" customFormat="1" ht="11.25" customHeight="1" x14ac:dyDescent="0.2">
      <c r="A87" s="5"/>
      <c r="B87" s="6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3"/>
      <c r="O87" s="3"/>
      <c r="P87" s="3"/>
      <c r="Q87" s="3"/>
      <c r="R87" s="3"/>
      <c r="S87" s="121"/>
      <c r="T87" s="121"/>
      <c r="U87" s="184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</row>
    <row r="88" spans="1:75" s="1" customFormat="1" ht="11.25" customHeight="1" x14ac:dyDescent="0.2">
      <c r="A88" s="5"/>
      <c r="B88" s="6"/>
      <c r="C88" s="3"/>
      <c r="D88" s="3"/>
      <c r="E88" s="3"/>
      <c r="F88" s="3"/>
      <c r="G88" s="3"/>
      <c r="H88" s="3"/>
      <c r="I88" s="3"/>
      <c r="J88" s="3"/>
      <c r="K88" s="3"/>
      <c r="L88" s="3"/>
      <c r="M88" s="4"/>
      <c r="N88" s="3"/>
      <c r="O88" s="3"/>
      <c r="P88" s="3"/>
      <c r="Q88" s="3"/>
      <c r="R88" s="3"/>
      <c r="S88" s="121"/>
      <c r="T88" s="121"/>
      <c r="U88" s="184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</row>
    <row r="89" spans="1:75" s="1" customFormat="1" ht="11.25" customHeight="1" x14ac:dyDescent="0.2">
      <c r="A89" s="5"/>
      <c r="B89" s="6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3"/>
      <c r="O89" s="3"/>
      <c r="P89" s="3"/>
      <c r="Q89" s="3"/>
      <c r="R89" s="3"/>
      <c r="S89" s="121"/>
      <c r="T89" s="121"/>
      <c r="U89" s="184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</row>
    <row r="92" spans="1:75" s="1" customFormat="1" ht="11.25" customHeight="1" x14ac:dyDescent="0.2">
      <c r="A92" s="5"/>
      <c r="B92" s="6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3"/>
      <c r="O92" s="3"/>
      <c r="P92" s="3"/>
      <c r="Q92" s="3"/>
      <c r="R92" s="3"/>
      <c r="S92" s="121"/>
      <c r="T92" s="121"/>
      <c r="U92" s="184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</row>
  </sheetData>
  <sortState ref="A25:AG69">
    <sortCondition ref="H25:H69"/>
  </sortState>
  <mergeCells count="2">
    <mergeCell ref="L45:M45"/>
    <mergeCell ref="L46:M46"/>
  </mergeCells>
  <pageMargins left="0" right="0" top="0" bottom="0" header="0" footer="0"/>
  <pageSetup paperSize="9"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16"/>
  <sheetViews>
    <sheetView zoomScaleNormal="100" workbookViewId="0"/>
  </sheetViews>
  <sheetFormatPr defaultRowHeight="12.75" x14ac:dyDescent="0.2"/>
  <cols>
    <col min="1" max="1" width="6.28515625" style="610" customWidth="1"/>
    <col min="2" max="2" width="31.7109375" customWidth="1"/>
    <col min="3" max="3" width="11.7109375" customWidth="1"/>
    <col min="4" max="4" width="12" customWidth="1"/>
    <col min="5" max="5" width="13.5703125" customWidth="1"/>
    <col min="6" max="6" width="13.5703125" style="607" customWidth="1"/>
    <col min="7" max="7" width="12.85546875" style="607" customWidth="1"/>
    <col min="8" max="8" width="12.140625" customWidth="1"/>
    <col min="9" max="9" width="13.5703125" customWidth="1"/>
    <col min="10" max="10" width="15.140625" style="607" customWidth="1"/>
    <col min="11" max="11" width="12.28515625" style="607" customWidth="1"/>
    <col min="12" max="12" width="11.85546875" customWidth="1"/>
    <col min="13" max="14" width="13.5703125" customWidth="1"/>
    <col min="15" max="53" width="9.140625" style="611"/>
  </cols>
  <sheetData>
    <row r="1" spans="1:55" ht="18.75" customHeight="1" x14ac:dyDescent="0.25">
      <c r="A1" s="15" t="s">
        <v>760</v>
      </c>
      <c r="B1" s="7"/>
      <c r="D1" s="72"/>
      <c r="E1" s="72"/>
      <c r="F1" s="612"/>
      <c r="G1" s="612"/>
      <c r="H1" s="72"/>
      <c r="I1" s="73"/>
      <c r="J1" s="73"/>
      <c r="K1" s="73"/>
      <c r="M1" s="41"/>
      <c r="N1" s="619"/>
      <c r="O1" s="619"/>
      <c r="P1" s="619"/>
      <c r="Q1" s="619"/>
      <c r="R1" s="619"/>
      <c r="S1" s="619"/>
      <c r="T1" s="620"/>
      <c r="U1" s="620"/>
      <c r="V1" s="621"/>
      <c r="W1" s="620"/>
      <c r="X1" s="622"/>
      <c r="Y1" s="613"/>
      <c r="Z1" s="613"/>
      <c r="AA1" s="613"/>
      <c r="AB1" s="613"/>
      <c r="AC1" s="613"/>
      <c r="AD1" s="613"/>
      <c r="AE1" s="613"/>
      <c r="AF1" s="613"/>
      <c r="AG1" s="613"/>
      <c r="AH1" s="613"/>
      <c r="AI1" s="613"/>
      <c r="AJ1" s="613"/>
      <c r="AK1" s="613"/>
      <c r="AL1" s="613"/>
      <c r="AM1" s="613"/>
      <c r="AN1" s="613"/>
      <c r="AO1" s="613"/>
      <c r="AP1" s="613"/>
      <c r="AQ1" s="613"/>
      <c r="AR1" s="613"/>
      <c r="AS1" s="613"/>
      <c r="AT1" s="613"/>
      <c r="AU1" s="613"/>
      <c r="AV1" s="613"/>
      <c r="AW1" s="613"/>
      <c r="AX1" s="613"/>
      <c r="AY1" s="613"/>
      <c r="AZ1" s="613"/>
      <c r="BA1" s="613"/>
      <c r="BB1" s="19"/>
      <c r="BC1" s="19"/>
    </row>
    <row r="2" spans="1:55" s="660" customFormat="1" ht="13.5" customHeight="1" x14ac:dyDescent="0.25">
      <c r="A2" s="664" t="s">
        <v>759</v>
      </c>
      <c r="B2" s="671"/>
      <c r="D2" s="661"/>
      <c r="E2" s="661"/>
      <c r="F2" s="661"/>
      <c r="G2" s="661"/>
      <c r="H2" s="661"/>
      <c r="I2" s="669"/>
      <c r="J2" s="669"/>
      <c r="K2" s="669"/>
      <c r="M2" s="667"/>
      <c r="N2" s="619"/>
      <c r="O2" s="619"/>
      <c r="P2" s="619"/>
      <c r="Q2" s="619"/>
      <c r="R2" s="619"/>
      <c r="S2" s="619"/>
      <c r="T2" s="620"/>
      <c r="U2" s="620"/>
      <c r="V2" s="621"/>
      <c r="W2" s="620"/>
      <c r="X2" s="622"/>
      <c r="Y2" s="665"/>
      <c r="Z2" s="665"/>
      <c r="AA2" s="665"/>
      <c r="AB2" s="665"/>
      <c r="AC2" s="665"/>
      <c r="AD2" s="665"/>
      <c r="AE2" s="665"/>
      <c r="AF2" s="665"/>
      <c r="AG2" s="665"/>
      <c r="AH2" s="665"/>
      <c r="AI2" s="665"/>
      <c r="AJ2" s="665"/>
      <c r="AK2" s="665"/>
      <c r="AL2" s="665"/>
      <c r="AM2" s="665"/>
      <c r="AN2" s="665"/>
      <c r="AO2" s="665"/>
      <c r="AP2" s="665"/>
      <c r="AQ2" s="665"/>
      <c r="AR2" s="665"/>
      <c r="AS2" s="665"/>
      <c r="AT2" s="665"/>
      <c r="AU2" s="665"/>
      <c r="AV2" s="665"/>
      <c r="AW2" s="665"/>
      <c r="AX2" s="665"/>
      <c r="AY2" s="665"/>
      <c r="AZ2" s="665"/>
      <c r="BA2" s="665"/>
      <c r="BB2" s="665"/>
      <c r="BC2" s="665"/>
    </row>
    <row r="3" spans="1:55" ht="13.5" thickBot="1" x14ac:dyDescent="0.25"/>
    <row r="4" spans="1:55" s="80" customFormat="1" ht="65.099999999999994" customHeight="1" thickBot="1" x14ac:dyDescent="0.25">
      <c r="A4" s="616" t="s">
        <v>556</v>
      </c>
      <c r="B4" s="346" t="s">
        <v>697</v>
      </c>
      <c r="C4" s="156" t="s">
        <v>50</v>
      </c>
      <c r="D4" s="649" t="s">
        <v>664</v>
      </c>
      <c r="E4" s="646" t="s">
        <v>665</v>
      </c>
      <c r="F4" s="649" t="s">
        <v>666</v>
      </c>
      <c r="G4" s="646" t="s">
        <v>667</v>
      </c>
      <c r="H4" s="650" t="s">
        <v>668</v>
      </c>
      <c r="I4" s="647" t="s">
        <v>669</v>
      </c>
      <c r="J4" s="650" t="s">
        <v>670</v>
      </c>
      <c r="K4" s="648" t="s">
        <v>671</v>
      </c>
      <c r="L4" s="636" t="s">
        <v>672</v>
      </c>
      <c r="M4" s="618" t="s">
        <v>673</v>
      </c>
      <c r="N4" s="642" t="s">
        <v>663</v>
      </c>
      <c r="O4" s="602"/>
      <c r="P4" s="602"/>
      <c r="Q4" s="602"/>
      <c r="R4" s="602"/>
      <c r="S4" s="602"/>
      <c r="T4" s="602"/>
      <c r="U4" s="602"/>
      <c r="V4" s="601"/>
      <c r="W4" s="180"/>
      <c r="X4" s="180"/>
      <c r="Y4" s="180"/>
      <c r="Z4" s="180"/>
      <c r="AA4" s="180"/>
      <c r="AB4" s="180"/>
      <c r="AC4" s="180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79"/>
      <c r="AT4" s="79"/>
      <c r="AU4" s="79"/>
      <c r="AV4" s="79"/>
      <c r="AW4" s="79"/>
      <c r="AX4" s="79"/>
      <c r="AY4" s="79"/>
      <c r="AZ4" s="79"/>
      <c r="BA4" s="79"/>
    </row>
    <row r="5" spans="1:55" x14ac:dyDescent="0.2">
      <c r="B5" s="617" t="s">
        <v>51</v>
      </c>
      <c r="C5">
        <v>55855</v>
      </c>
      <c r="D5" s="637">
        <v>20</v>
      </c>
      <c r="E5" s="623">
        <v>2792.75</v>
      </c>
      <c r="F5" s="623">
        <f>C5/2500</f>
        <v>22.341999999999999</v>
      </c>
      <c r="G5" s="638">
        <f>D5-F5</f>
        <v>-2.3419999999999987</v>
      </c>
      <c r="H5" s="639">
        <v>5</v>
      </c>
      <c r="I5" s="459">
        <v>11171</v>
      </c>
      <c r="J5" s="459">
        <f>C5/5000</f>
        <v>11.170999999999999</v>
      </c>
      <c r="K5" s="640">
        <f>H5-J5</f>
        <v>-6.1709999999999994</v>
      </c>
      <c r="L5" s="624">
        <v>25</v>
      </c>
      <c r="M5" s="505">
        <v>2234.1999999999998</v>
      </c>
      <c r="N5" s="643">
        <f>D5/H5</f>
        <v>4</v>
      </c>
    </row>
    <row r="6" spans="1:55" x14ac:dyDescent="0.2">
      <c r="B6" s="617" t="s">
        <v>52</v>
      </c>
      <c r="C6">
        <v>22838</v>
      </c>
      <c r="D6" s="637">
        <v>6</v>
      </c>
      <c r="E6" s="623">
        <v>3806.3333333333335</v>
      </c>
      <c r="F6" s="623">
        <f t="shared" ref="F6:F69" si="0">C6/2500</f>
        <v>9.1351999999999993</v>
      </c>
      <c r="G6" s="638">
        <f t="shared" ref="G6:G69" si="1">D6-F6</f>
        <v>-3.1351999999999993</v>
      </c>
      <c r="H6" s="639">
        <v>4</v>
      </c>
      <c r="I6" s="459">
        <v>5709.5</v>
      </c>
      <c r="J6" s="459">
        <f t="shared" ref="J6:J69" si="2">C6/5000</f>
        <v>4.5675999999999997</v>
      </c>
      <c r="K6" s="640">
        <f t="shared" ref="K6:K69" si="3">H6-J6</f>
        <v>-0.56759999999999966</v>
      </c>
      <c r="L6" s="624">
        <v>10</v>
      </c>
      <c r="M6" s="505">
        <v>2283.8000000000002</v>
      </c>
      <c r="N6" s="643">
        <f t="shared" ref="N6:N69" si="4">D6/H6</f>
        <v>1.5</v>
      </c>
    </row>
    <row r="7" spans="1:55" x14ac:dyDescent="0.2">
      <c r="B7" s="617" t="s">
        <v>53</v>
      </c>
      <c r="C7">
        <v>20181</v>
      </c>
      <c r="D7" s="637">
        <v>5</v>
      </c>
      <c r="E7" s="623">
        <v>4036.2</v>
      </c>
      <c r="F7" s="623">
        <f t="shared" si="0"/>
        <v>8.0724</v>
      </c>
      <c r="G7" s="638">
        <f t="shared" si="1"/>
        <v>-3.0724</v>
      </c>
      <c r="H7" s="639">
        <v>2</v>
      </c>
      <c r="I7" s="459">
        <v>10090.5</v>
      </c>
      <c r="J7" s="459">
        <f t="shared" si="2"/>
        <v>4.0362</v>
      </c>
      <c r="K7" s="640">
        <f t="shared" si="3"/>
        <v>-2.0362</v>
      </c>
      <c r="L7" s="624">
        <v>7</v>
      </c>
      <c r="M7" s="505">
        <v>2883</v>
      </c>
      <c r="N7" s="643">
        <f t="shared" si="4"/>
        <v>2.5</v>
      </c>
    </row>
    <row r="8" spans="1:55" s="23" customFormat="1" ht="13.5" thickBot="1" x14ac:dyDescent="0.25">
      <c r="A8" s="82"/>
      <c r="B8" s="617" t="s">
        <v>54</v>
      </c>
      <c r="C8" s="23">
        <v>17796</v>
      </c>
      <c r="D8" s="637">
        <v>2</v>
      </c>
      <c r="E8" s="623">
        <v>8898</v>
      </c>
      <c r="F8" s="623">
        <f t="shared" si="0"/>
        <v>7.1184000000000003</v>
      </c>
      <c r="G8" s="638">
        <f t="shared" si="1"/>
        <v>-5.1184000000000003</v>
      </c>
      <c r="H8" s="639">
        <v>5</v>
      </c>
      <c r="I8" s="459">
        <v>3559.2</v>
      </c>
      <c r="J8" s="459">
        <f t="shared" si="2"/>
        <v>3.5592000000000001</v>
      </c>
      <c r="K8" s="640">
        <f t="shared" si="3"/>
        <v>1.4407999999999999</v>
      </c>
      <c r="L8" s="625">
        <v>7</v>
      </c>
      <c r="M8" s="615">
        <v>2542.2857142857142</v>
      </c>
      <c r="N8" s="643">
        <f t="shared" si="4"/>
        <v>0.4</v>
      </c>
      <c r="O8" s="611"/>
      <c r="P8" s="611"/>
      <c r="Q8" s="611"/>
      <c r="R8" s="611"/>
      <c r="S8" s="611"/>
      <c r="T8" s="611"/>
      <c r="U8" s="611"/>
      <c r="V8" s="611"/>
      <c r="W8" s="611"/>
      <c r="X8" s="611"/>
      <c r="Y8" s="611"/>
      <c r="Z8" s="611"/>
      <c r="AA8" s="611"/>
      <c r="AB8" s="611"/>
      <c r="AC8" s="611"/>
      <c r="AD8" s="611"/>
      <c r="AE8" s="611"/>
      <c r="AF8" s="611"/>
      <c r="AG8" s="611"/>
      <c r="AH8" s="611"/>
      <c r="AI8" s="611"/>
      <c r="AJ8" s="611"/>
      <c r="AK8" s="611"/>
      <c r="AL8" s="611"/>
      <c r="AM8" s="611"/>
      <c r="AN8" s="611"/>
      <c r="AO8" s="611"/>
      <c r="AP8" s="611"/>
      <c r="AQ8" s="611"/>
      <c r="AR8" s="611"/>
      <c r="AS8" s="611"/>
      <c r="AT8" s="611"/>
      <c r="AU8" s="611"/>
      <c r="AV8" s="611"/>
      <c r="AW8" s="611"/>
      <c r="AX8" s="611"/>
      <c r="AY8" s="611"/>
      <c r="AZ8" s="611"/>
      <c r="BA8" s="611"/>
    </row>
    <row r="9" spans="1:55" s="18" customFormat="1" ht="13.5" thickBot="1" x14ac:dyDescent="0.25">
      <c r="A9" s="626">
        <v>1</v>
      </c>
      <c r="B9" s="627" t="s">
        <v>55</v>
      </c>
      <c r="C9" s="628">
        <v>116670</v>
      </c>
      <c r="D9" s="626">
        <v>33</v>
      </c>
      <c r="E9" s="629">
        <v>3535.4545454545455</v>
      </c>
      <c r="F9" s="629">
        <f t="shared" si="0"/>
        <v>46.667999999999999</v>
      </c>
      <c r="G9" s="630">
        <f t="shared" si="1"/>
        <v>-13.667999999999999</v>
      </c>
      <c r="H9" s="626">
        <v>16</v>
      </c>
      <c r="I9" s="629">
        <v>7291.875</v>
      </c>
      <c r="J9" s="629">
        <f t="shared" si="2"/>
        <v>23.334</v>
      </c>
      <c r="K9" s="630">
        <f t="shared" si="3"/>
        <v>-7.3339999999999996</v>
      </c>
      <c r="L9" s="628">
        <v>49</v>
      </c>
      <c r="M9" s="629">
        <v>2381.0204081632655</v>
      </c>
      <c r="N9" s="644">
        <f t="shared" si="4"/>
        <v>2.0625</v>
      </c>
      <c r="O9" s="611"/>
      <c r="P9" s="611"/>
      <c r="Q9" s="611"/>
      <c r="R9" s="611"/>
      <c r="S9" s="611"/>
      <c r="T9" s="611"/>
      <c r="U9" s="611"/>
      <c r="V9" s="611"/>
      <c r="W9" s="611"/>
      <c r="X9" s="611"/>
      <c r="Y9" s="611"/>
      <c r="Z9" s="611"/>
      <c r="AA9" s="611"/>
      <c r="AB9" s="611"/>
      <c r="AC9" s="611"/>
      <c r="AD9" s="611"/>
      <c r="AE9" s="611"/>
      <c r="AF9" s="611"/>
      <c r="AG9" s="611"/>
      <c r="AH9" s="611"/>
      <c r="AI9" s="611"/>
      <c r="AJ9" s="611"/>
      <c r="AK9" s="611"/>
      <c r="AL9" s="611"/>
      <c r="AM9" s="611"/>
      <c r="AN9" s="611"/>
      <c r="AO9" s="611"/>
      <c r="AP9" s="611"/>
      <c r="AQ9" s="611"/>
      <c r="AR9" s="611"/>
      <c r="AS9" s="611"/>
      <c r="AT9" s="611"/>
      <c r="AU9" s="611"/>
      <c r="AV9" s="611"/>
      <c r="AW9" s="611"/>
      <c r="AX9" s="611"/>
      <c r="AY9" s="611"/>
      <c r="AZ9" s="611"/>
      <c r="BA9" s="611"/>
    </row>
    <row r="10" spans="1:55" x14ac:dyDescent="0.2">
      <c r="B10" s="617" t="s">
        <v>312</v>
      </c>
      <c r="C10">
        <v>147888</v>
      </c>
      <c r="D10" s="637">
        <v>62</v>
      </c>
      <c r="E10" s="623">
        <v>2385.2903225806454</v>
      </c>
      <c r="F10" s="623">
        <f t="shared" si="0"/>
        <v>59.155200000000001</v>
      </c>
      <c r="G10" s="638">
        <f t="shared" si="1"/>
        <v>2.8447999999999993</v>
      </c>
      <c r="H10" s="639">
        <v>13</v>
      </c>
      <c r="I10" s="459">
        <v>11376</v>
      </c>
      <c r="J10" s="459">
        <f t="shared" si="2"/>
        <v>29.5776</v>
      </c>
      <c r="K10" s="640">
        <f t="shared" si="3"/>
        <v>-16.5776</v>
      </c>
      <c r="L10" s="624">
        <v>75</v>
      </c>
      <c r="M10" s="505">
        <v>1971.84</v>
      </c>
      <c r="N10" s="643">
        <f t="shared" si="4"/>
        <v>4.7692307692307692</v>
      </c>
    </row>
    <row r="11" spans="1:55" x14ac:dyDescent="0.2">
      <c r="B11" s="617" t="s">
        <v>46</v>
      </c>
      <c r="C11">
        <v>19215</v>
      </c>
      <c r="D11" s="637">
        <v>6</v>
      </c>
      <c r="E11" s="623">
        <v>3202.5</v>
      </c>
      <c r="F11" s="623">
        <f t="shared" si="0"/>
        <v>7.6859999999999999</v>
      </c>
      <c r="G11" s="638">
        <f t="shared" si="1"/>
        <v>-1.6859999999999999</v>
      </c>
      <c r="H11" s="639">
        <v>1</v>
      </c>
      <c r="I11" s="459">
        <v>19215</v>
      </c>
      <c r="J11" s="459">
        <f t="shared" si="2"/>
        <v>3.843</v>
      </c>
      <c r="K11" s="640">
        <f t="shared" si="3"/>
        <v>-2.843</v>
      </c>
      <c r="L11" s="624">
        <v>7</v>
      </c>
      <c r="M11" s="505">
        <v>2745</v>
      </c>
      <c r="N11" s="643">
        <f t="shared" si="4"/>
        <v>6</v>
      </c>
    </row>
    <row r="12" spans="1:55" x14ac:dyDescent="0.2">
      <c r="B12" s="617" t="s">
        <v>320</v>
      </c>
      <c r="C12">
        <v>16499</v>
      </c>
      <c r="D12" s="637">
        <v>4</v>
      </c>
      <c r="E12" s="623">
        <v>4124.75</v>
      </c>
      <c r="F12" s="623">
        <f t="shared" si="0"/>
        <v>6.5995999999999997</v>
      </c>
      <c r="G12" s="638">
        <f t="shared" si="1"/>
        <v>-2.5995999999999997</v>
      </c>
      <c r="H12" s="641"/>
      <c r="I12" s="459"/>
      <c r="J12" s="459">
        <f t="shared" si="2"/>
        <v>3.2997999999999998</v>
      </c>
      <c r="K12" s="640">
        <f t="shared" si="3"/>
        <v>-3.2997999999999998</v>
      </c>
      <c r="L12" s="624">
        <v>4</v>
      </c>
      <c r="M12" s="505">
        <v>4124.75</v>
      </c>
      <c r="N12" s="643"/>
    </row>
    <row r="13" spans="1:55" x14ac:dyDescent="0.2">
      <c r="B13" s="617" t="s">
        <v>324</v>
      </c>
      <c r="C13">
        <v>68335</v>
      </c>
      <c r="D13" s="637">
        <v>18</v>
      </c>
      <c r="E13" s="623">
        <v>3796.3888888888887</v>
      </c>
      <c r="F13" s="623">
        <f t="shared" si="0"/>
        <v>27.334</v>
      </c>
      <c r="G13" s="638">
        <f t="shared" si="1"/>
        <v>-9.3339999999999996</v>
      </c>
      <c r="H13" s="639">
        <v>5</v>
      </c>
      <c r="I13" s="459">
        <v>13667</v>
      </c>
      <c r="J13" s="459">
        <f t="shared" si="2"/>
        <v>13.667</v>
      </c>
      <c r="K13" s="640">
        <f t="shared" si="3"/>
        <v>-8.6669999999999998</v>
      </c>
      <c r="L13" s="624">
        <v>23</v>
      </c>
      <c r="M13" s="505">
        <v>2971.086956521739</v>
      </c>
      <c r="N13" s="643">
        <f t="shared" si="4"/>
        <v>3.6</v>
      </c>
    </row>
    <row r="14" spans="1:55" x14ac:dyDescent="0.2">
      <c r="B14" s="617" t="s">
        <v>342</v>
      </c>
      <c r="C14">
        <v>35908</v>
      </c>
      <c r="D14" s="637">
        <v>12</v>
      </c>
      <c r="E14" s="623">
        <v>11969.333333333334</v>
      </c>
      <c r="F14" s="623">
        <f t="shared" si="0"/>
        <v>14.363200000000001</v>
      </c>
      <c r="G14" s="638">
        <f t="shared" si="1"/>
        <v>-2.3632000000000009</v>
      </c>
      <c r="H14" s="639">
        <v>4</v>
      </c>
      <c r="I14" s="459">
        <v>8977</v>
      </c>
      <c r="J14" s="459">
        <f t="shared" si="2"/>
        <v>7.1816000000000004</v>
      </c>
      <c r="K14" s="640">
        <f t="shared" si="3"/>
        <v>-3.1816000000000004</v>
      </c>
      <c r="L14" s="624">
        <v>16</v>
      </c>
      <c r="M14" s="505">
        <v>2244.25</v>
      </c>
      <c r="N14" s="643">
        <f t="shared" si="4"/>
        <v>3</v>
      </c>
    </row>
    <row r="15" spans="1:55" x14ac:dyDescent="0.2">
      <c r="B15" s="617" t="s">
        <v>557</v>
      </c>
      <c r="C15">
        <v>20711</v>
      </c>
      <c r="D15" s="637">
        <v>2</v>
      </c>
      <c r="E15" s="623">
        <v>10355.5</v>
      </c>
      <c r="F15" s="623">
        <f t="shared" si="0"/>
        <v>8.2843999999999998</v>
      </c>
      <c r="G15" s="638">
        <f t="shared" si="1"/>
        <v>-6.2843999999999998</v>
      </c>
      <c r="H15" s="639"/>
      <c r="I15" s="459"/>
      <c r="J15" s="459">
        <f t="shared" si="2"/>
        <v>4.1421999999999999</v>
      </c>
      <c r="K15" s="640">
        <f t="shared" si="3"/>
        <v>-4.1421999999999999</v>
      </c>
      <c r="L15" s="624">
        <v>2</v>
      </c>
      <c r="M15" s="505">
        <v>10355.5</v>
      </c>
      <c r="N15" s="643"/>
    </row>
    <row r="16" spans="1:55" s="23" customFormat="1" ht="13.5" thickBot="1" x14ac:dyDescent="0.25">
      <c r="A16" s="82"/>
      <c r="B16" s="617" t="s">
        <v>351</v>
      </c>
      <c r="C16" s="23">
        <v>14800</v>
      </c>
      <c r="D16" s="637">
        <v>4</v>
      </c>
      <c r="E16" s="623">
        <v>3700</v>
      </c>
      <c r="F16" s="623">
        <f t="shared" si="0"/>
        <v>5.92</v>
      </c>
      <c r="G16" s="638">
        <f t="shared" si="1"/>
        <v>-1.92</v>
      </c>
      <c r="H16" s="639"/>
      <c r="I16" s="459"/>
      <c r="J16" s="459">
        <f t="shared" si="2"/>
        <v>2.96</v>
      </c>
      <c r="K16" s="640">
        <f t="shared" si="3"/>
        <v>-2.96</v>
      </c>
      <c r="L16" s="625">
        <v>4</v>
      </c>
      <c r="M16" s="615">
        <v>3700</v>
      </c>
      <c r="N16" s="643"/>
      <c r="O16" s="611"/>
      <c r="P16" s="611"/>
      <c r="Q16" s="611"/>
      <c r="R16" s="611"/>
      <c r="S16" s="611"/>
      <c r="T16" s="611"/>
      <c r="U16" s="611"/>
      <c r="V16" s="611"/>
      <c r="W16" s="611"/>
      <c r="X16" s="611"/>
      <c r="Y16" s="611"/>
      <c r="Z16" s="611"/>
      <c r="AA16" s="611"/>
      <c r="AB16" s="611"/>
      <c r="AC16" s="611"/>
      <c r="AD16" s="611"/>
      <c r="AE16" s="611"/>
      <c r="AF16" s="611"/>
      <c r="AG16" s="611"/>
      <c r="AH16" s="611"/>
      <c r="AI16" s="611"/>
      <c r="AJ16" s="611"/>
      <c r="AK16" s="611"/>
      <c r="AL16" s="611"/>
      <c r="AM16" s="611"/>
      <c r="AN16" s="611"/>
      <c r="AO16" s="611"/>
      <c r="AP16" s="611"/>
      <c r="AQ16" s="611"/>
      <c r="AR16" s="611"/>
      <c r="AS16" s="611"/>
      <c r="AT16" s="611"/>
      <c r="AU16" s="611"/>
      <c r="AV16" s="611"/>
      <c r="AW16" s="611"/>
      <c r="AX16" s="611"/>
      <c r="AY16" s="611"/>
      <c r="AZ16" s="611"/>
      <c r="BA16" s="611"/>
    </row>
    <row r="17" spans="1:53" s="18" customFormat="1" ht="13.5" thickBot="1" x14ac:dyDescent="0.25">
      <c r="A17" s="631">
        <v>2</v>
      </c>
      <c r="B17" s="632" t="s">
        <v>355</v>
      </c>
      <c r="C17" s="633">
        <v>323356</v>
      </c>
      <c r="D17" s="631">
        <v>108</v>
      </c>
      <c r="E17" s="634">
        <v>3266.2222222222222</v>
      </c>
      <c r="F17" s="634">
        <f t="shared" si="0"/>
        <v>129.3424</v>
      </c>
      <c r="G17" s="635">
        <f t="shared" si="1"/>
        <v>-21.342399999999998</v>
      </c>
      <c r="H17" s="631">
        <v>23</v>
      </c>
      <c r="I17" s="634">
        <v>14058.95652173913</v>
      </c>
      <c r="J17" s="634">
        <f t="shared" si="2"/>
        <v>64.671199999999999</v>
      </c>
      <c r="K17" s="635">
        <f t="shared" si="3"/>
        <v>-41.671199999999999</v>
      </c>
      <c r="L17" s="633">
        <v>131</v>
      </c>
      <c r="M17" s="634">
        <v>2468.3664122137407</v>
      </c>
      <c r="N17" s="645">
        <f t="shared" si="4"/>
        <v>4.6956521739130439</v>
      </c>
      <c r="O17" s="611"/>
      <c r="P17" s="611"/>
      <c r="Q17" s="611"/>
      <c r="R17" s="611"/>
      <c r="S17" s="611"/>
      <c r="T17" s="611"/>
      <c r="U17" s="611"/>
      <c r="V17" s="611"/>
      <c r="W17" s="611"/>
      <c r="X17" s="611"/>
      <c r="Y17" s="611"/>
      <c r="Z17" s="611"/>
      <c r="AA17" s="611"/>
      <c r="AB17" s="611"/>
      <c r="AC17" s="611"/>
      <c r="AD17" s="611"/>
      <c r="AE17" s="611"/>
      <c r="AF17" s="611"/>
      <c r="AG17" s="611"/>
      <c r="AH17" s="611"/>
      <c r="AI17" s="611"/>
      <c r="AJ17" s="611"/>
      <c r="AK17" s="611"/>
      <c r="AL17" s="611"/>
      <c r="AM17" s="611"/>
      <c r="AN17" s="611"/>
      <c r="AO17" s="611"/>
      <c r="AP17" s="611"/>
      <c r="AQ17" s="611"/>
      <c r="AR17" s="611"/>
      <c r="AS17" s="611"/>
      <c r="AT17" s="611"/>
      <c r="AU17" s="611"/>
      <c r="AV17" s="611"/>
      <c r="AW17" s="611"/>
      <c r="AX17" s="611"/>
      <c r="AY17" s="611"/>
      <c r="AZ17" s="611"/>
      <c r="BA17" s="611"/>
    </row>
    <row r="18" spans="1:53" x14ac:dyDescent="0.2">
      <c r="B18" s="617" t="s">
        <v>558</v>
      </c>
      <c r="C18">
        <v>25108</v>
      </c>
      <c r="D18" s="637">
        <v>10</v>
      </c>
      <c r="E18" s="623">
        <v>2510.8000000000002</v>
      </c>
      <c r="F18" s="623">
        <f t="shared" si="0"/>
        <v>10.043200000000001</v>
      </c>
      <c r="G18" s="638">
        <f t="shared" si="1"/>
        <v>-4.3200000000000571E-2</v>
      </c>
      <c r="H18" s="639">
        <v>1</v>
      </c>
      <c r="I18" s="459">
        <v>25108</v>
      </c>
      <c r="J18" s="459">
        <f t="shared" si="2"/>
        <v>5.0216000000000003</v>
      </c>
      <c r="K18" s="640">
        <f t="shared" si="3"/>
        <v>-4.0216000000000003</v>
      </c>
      <c r="L18" s="624">
        <v>11</v>
      </c>
      <c r="M18" s="505">
        <v>2282.5454545454545</v>
      </c>
      <c r="N18" s="643">
        <f t="shared" si="4"/>
        <v>10</v>
      </c>
    </row>
    <row r="19" spans="1:53" x14ac:dyDescent="0.2">
      <c r="B19" s="617" t="s">
        <v>361</v>
      </c>
      <c r="C19">
        <v>15938</v>
      </c>
      <c r="D19" s="637">
        <v>6</v>
      </c>
      <c r="E19" s="623">
        <v>2656.3333333333335</v>
      </c>
      <c r="F19" s="623">
        <f t="shared" si="0"/>
        <v>6.3752000000000004</v>
      </c>
      <c r="G19" s="638">
        <f t="shared" si="1"/>
        <v>-0.37520000000000042</v>
      </c>
      <c r="H19" s="639">
        <v>1</v>
      </c>
      <c r="I19" s="459">
        <v>15938</v>
      </c>
      <c r="J19" s="459">
        <f t="shared" si="2"/>
        <v>3.1876000000000002</v>
      </c>
      <c r="K19" s="640">
        <f t="shared" si="3"/>
        <v>-2.1876000000000002</v>
      </c>
      <c r="L19" s="624">
        <v>7</v>
      </c>
      <c r="M19" s="505">
        <v>2276.8571428571427</v>
      </c>
      <c r="N19" s="643">
        <f t="shared" si="4"/>
        <v>6</v>
      </c>
    </row>
    <row r="20" spans="1:53" x14ac:dyDescent="0.2">
      <c r="B20" s="617" t="s">
        <v>368</v>
      </c>
      <c r="C20">
        <v>8879</v>
      </c>
      <c r="D20" s="637">
        <v>3</v>
      </c>
      <c r="E20" s="623">
        <v>2959.6666666666665</v>
      </c>
      <c r="F20" s="623">
        <f t="shared" si="0"/>
        <v>3.5516000000000001</v>
      </c>
      <c r="G20" s="638">
        <f t="shared" si="1"/>
        <v>-0.55160000000000009</v>
      </c>
      <c r="H20" s="639"/>
      <c r="I20" s="459"/>
      <c r="J20" s="459">
        <f t="shared" si="2"/>
        <v>1.7758</v>
      </c>
      <c r="K20" s="640">
        <f t="shared" si="3"/>
        <v>-1.7758</v>
      </c>
      <c r="L20" s="624">
        <v>3</v>
      </c>
      <c r="M20" s="505">
        <v>2959.6666666666665</v>
      </c>
      <c r="N20" s="643"/>
    </row>
    <row r="21" spans="1:53" ht="13.5" thickBot="1" x14ac:dyDescent="0.25">
      <c r="B21" s="617" t="s">
        <v>559</v>
      </c>
      <c r="C21">
        <v>21378</v>
      </c>
      <c r="D21" s="637">
        <v>10</v>
      </c>
      <c r="E21" s="623">
        <v>2137.8000000000002</v>
      </c>
      <c r="F21" s="623">
        <f t="shared" si="0"/>
        <v>8.5511999999999997</v>
      </c>
      <c r="G21" s="638">
        <f t="shared" si="1"/>
        <v>1.4488000000000003</v>
      </c>
      <c r="H21" s="639"/>
      <c r="I21" s="459"/>
      <c r="J21" s="459">
        <f t="shared" si="2"/>
        <v>4.2755999999999998</v>
      </c>
      <c r="K21" s="640">
        <f t="shared" si="3"/>
        <v>-4.2755999999999998</v>
      </c>
      <c r="L21" s="624">
        <v>10</v>
      </c>
      <c r="M21" s="505">
        <v>2137.8000000000002</v>
      </c>
      <c r="N21" s="643"/>
    </row>
    <row r="22" spans="1:53" s="18" customFormat="1" ht="13.5" thickBot="1" x14ac:dyDescent="0.25">
      <c r="A22" s="631">
        <v>3</v>
      </c>
      <c r="B22" s="632" t="s">
        <v>560</v>
      </c>
      <c r="C22" s="633">
        <v>71303</v>
      </c>
      <c r="D22" s="631">
        <v>29</v>
      </c>
      <c r="E22" s="634">
        <v>2458.7241379310344</v>
      </c>
      <c r="F22" s="634">
        <f t="shared" si="0"/>
        <v>28.5212</v>
      </c>
      <c r="G22" s="635">
        <f t="shared" si="1"/>
        <v>0.47879999999999967</v>
      </c>
      <c r="H22" s="631">
        <v>2</v>
      </c>
      <c r="I22" s="634">
        <v>35651.5</v>
      </c>
      <c r="J22" s="634">
        <f t="shared" si="2"/>
        <v>14.2606</v>
      </c>
      <c r="K22" s="635">
        <f t="shared" si="3"/>
        <v>-12.2606</v>
      </c>
      <c r="L22" s="633">
        <v>31</v>
      </c>
      <c r="M22" s="634">
        <v>2300.0967741935483</v>
      </c>
      <c r="N22" s="645">
        <f t="shared" si="4"/>
        <v>14.5</v>
      </c>
      <c r="O22" s="611"/>
      <c r="P22" s="611"/>
      <c r="Q22" s="611"/>
      <c r="R22" s="611"/>
      <c r="S22" s="611"/>
      <c r="T22" s="611"/>
      <c r="U22" s="611"/>
      <c r="V22" s="611"/>
      <c r="W22" s="611"/>
      <c r="X22" s="611"/>
      <c r="Y22" s="611"/>
      <c r="Z22" s="611"/>
      <c r="AA22" s="611"/>
      <c r="AB22" s="611"/>
      <c r="AC22" s="611"/>
      <c r="AD22" s="611"/>
      <c r="AE22" s="611"/>
      <c r="AF22" s="611"/>
      <c r="AG22" s="611"/>
      <c r="AH22" s="611"/>
      <c r="AI22" s="611"/>
      <c r="AJ22" s="611"/>
      <c r="AK22" s="611"/>
      <c r="AL22" s="611"/>
      <c r="AM22" s="611"/>
      <c r="AN22" s="611"/>
      <c r="AO22" s="611"/>
      <c r="AP22" s="611"/>
      <c r="AQ22" s="611"/>
      <c r="AR22" s="611"/>
      <c r="AS22" s="611"/>
      <c r="AT22" s="611"/>
      <c r="AU22" s="611"/>
      <c r="AV22" s="611"/>
      <c r="AW22" s="611"/>
      <c r="AX22" s="611"/>
      <c r="AY22" s="611"/>
      <c r="AZ22" s="611"/>
      <c r="BA22" s="611"/>
    </row>
    <row r="23" spans="1:53" x14ac:dyDescent="0.2">
      <c r="B23" s="617" t="s">
        <v>376</v>
      </c>
      <c r="C23">
        <v>63868</v>
      </c>
      <c r="D23" s="637">
        <v>18</v>
      </c>
      <c r="E23" s="623">
        <v>3548.2222222222222</v>
      </c>
      <c r="F23" s="623">
        <f t="shared" si="0"/>
        <v>25.5472</v>
      </c>
      <c r="G23" s="638">
        <f t="shared" si="1"/>
        <v>-7.5472000000000001</v>
      </c>
      <c r="H23" s="639">
        <v>9</v>
      </c>
      <c r="I23" s="459">
        <v>7096.4444444444443</v>
      </c>
      <c r="J23" s="459">
        <f t="shared" si="2"/>
        <v>12.7736</v>
      </c>
      <c r="K23" s="640">
        <f t="shared" si="3"/>
        <v>-3.7736000000000001</v>
      </c>
      <c r="L23" s="624">
        <v>27</v>
      </c>
      <c r="M23" s="505">
        <v>2365.4814814814813</v>
      </c>
      <c r="N23" s="643">
        <f t="shared" si="4"/>
        <v>2</v>
      </c>
    </row>
    <row r="24" spans="1:53" x14ac:dyDescent="0.2">
      <c r="B24" s="617" t="s">
        <v>377</v>
      </c>
      <c r="C24">
        <v>16157</v>
      </c>
      <c r="D24" s="637">
        <v>6</v>
      </c>
      <c r="E24" s="623">
        <v>2692.8333333333335</v>
      </c>
      <c r="F24" s="623">
        <f t="shared" si="0"/>
        <v>6.4627999999999997</v>
      </c>
      <c r="G24" s="638">
        <f t="shared" si="1"/>
        <v>-0.46279999999999966</v>
      </c>
      <c r="H24" s="639"/>
      <c r="I24" s="459"/>
      <c r="J24" s="459">
        <f t="shared" si="2"/>
        <v>3.2313999999999998</v>
      </c>
      <c r="K24" s="640">
        <f t="shared" si="3"/>
        <v>-3.2313999999999998</v>
      </c>
      <c r="L24" s="624">
        <v>6</v>
      </c>
      <c r="M24" s="505">
        <v>2692.8333333333335</v>
      </c>
      <c r="N24" s="643"/>
    </row>
    <row r="25" spans="1:53" x14ac:dyDescent="0.2">
      <c r="B25" s="617" t="s">
        <v>385</v>
      </c>
      <c r="C25">
        <v>30720</v>
      </c>
      <c r="D25" s="637">
        <v>6</v>
      </c>
      <c r="E25" s="623">
        <v>5120</v>
      </c>
      <c r="F25" s="623">
        <f t="shared" si="0"/>
        <v>12.288</v>
      </c>
      <c r="G25" s="638">
        <f t="shared" si="1"/>
        <v>-6.2880000000000003</v>
      </c>
      <c r="H25" s="639">
        <v>5</v>
      </c>
      <c r="I25" s="459">
        <v>6144</v>
      </c>
      <c r="J25" s="459">
        <f t="shared" si="2"/>
        <v>6.1440000000000001</v>
      </c>
      <c r="K25" s="640">
        <f t="shared" si="3"/>
        <v>-1.1440000000000001</v>
      </c>
      <c r="L25" s="624">
        <v>11</v>
      </c>
      <c r="M25" s="505">
        <v>2792.7272727272725</v>
      </c>
      <c r="N25" s="643">
        <f t="shared" si="4"/>
        <v>1.2</v>
      </c>
    </row>
    <row r="26" spans="1:53" x14ac:dyDescent="0.2">
      <c r="B26" s="617" t="s">
        <v>391</v>
      </c>
      <c r="C26">
        <v>13260</v>
      </c>
      <c r="D26" s="637">
        <v>3</v>
      </c>
      <c r="E26" s="623">
        <v>4420</v>
      </c>
      <c r="F26" s="623">
        <f t="shared" si="0"/>
        <v>5.3040000000000003</v>
      </c>
      <c r="G26" s="638">
        <f t="shared" si="1"/>
        <v>-2.3040000000000003</v>
      </c>
      <c r="H26" s="639">
        <v>2</v>
      </c>
      <c r="I26" s="459">
        <v>6630</v>
      </c>
      <c r="J26" s="459">
        <f t="shared" si="2"/>
        <v>2.6520000000000001</v>
      </c>
      <c r="K26" s="640">
        <f t="shared" si="3"/>
        <v>-0.65200000000000014</v>
      </c>
      <c r="L26" s="624">
        <v>5</v>
      </c>
      <c r="M26" s="505">
        <v>2652</v>
      </c>
      <c r="N26" s="643">
        <f t="shared" si="4"/>
        <v>1.5</v>
      </c>
    </row>
    <row r="27" spans="1:53" x14ac:dyDescent="0.2">
      <c r="B27" s="617" t="s">
        <v>396</v>
      </c>
      <c r="C27">
        <v>23231</v>
      </c>
      <c r="D27" s="637">
        <v>9</v>
      </c>
      <c r="E27" s="623">
        <v>2581.2222222222222</v>
      </c>
      <c r="F27" s="623">
        <f t="shared" si="0"/>
        <v>9.2924000000000007</v>
      </c>
      <c r="G27" s="638">
        <f t="shared" si="1"/>
        <v>-0.29240000000000066</v>
      </c>
      <c r="H27" s="639"/>
      <c r="I27" s="459"/>
      <c r="J27" s="459">
        <f t="shared" si="2"/>
        <v>4.6462000000000003</v>
      </c>
      <c r="K27" s="640">
        <f t="shared" si="3"/>
        <v>-4.6462000000000003</v>
      </c>
      <c r="L27" s="624">
        <v>9</v>
      </c>
      <c r="M27" s="505">
        <v>2581.2222222222222</v>
      </c>
      <c r="N27" s="643"/>
    </row>
    <row r="28" spans="1:53" x14ac:dyDescent="0.2">
      <c r="B28" s="617" t="s">
        <v>397</v>
      </c>
      <c r="C28">
        <v>44689</v>
      </c>
      <c r="D28" s="637">
        <v>13</v>
      </c>
      <c r="E28" s="623">
        <v>3437.6153846153848</v>
      </c>
      <c r="F28" s="623">
        <f t="shared" si="0"/>
        <v>17.875599999999999</v>
      </c>
      <c r="G28" s="638">
        <f t="shared" si="1"/>
        <v>-4.8755999999999986</v>
      </c>
      <c r="H28" s="639">
        <v>9</v>
      </c>
      <c r="I28" s="459">
        <v>4965.4444444444443</v>
      </c>
      <c r="J28" s="459">
        <f t="shared" si="2"/>
        <v>8.9377999999999993</v>
      </c>
      <c r="K28" s="640">
        <f t="shared" si="3"/>
        <v>6.2200000000000699E-2</v>
      </c>
      <c r="L28" s="624">
        <v>22</v>
      </c>
      <c r="M28" s="505">
        <v>2031.3181818181818</v>
      </c>
      <c r="N28" s="643">
        <f t="shared" si="4"/>
        <v>1.4444444444444444</v>
      </c>
    </row>
    <row r="29" spans="1:53" x14ac:dyDescent="0.2">
      <c r="B29" s="617" t="s">
        <v>401</v>
      </c>
      <c r="C29">
        <v>42052</v>
      </c>
      <c r="D29" s="637">
        <v>13</v>
      </c>
      <c r="E29" s="623">
        <v>3234.7692307692309</v>
      </c>
      <c r="F29" s="623">
        <f t="shared" si="0"/>
        <v>16.820799999999998</v>
      </c>
      <c r="G29" s="638">
        <f t="shared" si="1"/>
        <v>-3.8207999999999984</v>
      </c>
      <c r="H29" s="639"/>
      <c r="I29" s="459"/>
      <c r="J29" s="459">
        <f t="shared" si="2"/>
        <v>8.4103999999999992</v>
      </c>
      <c r="K29" s="640">
        <f t="shared" si="3"/>
        <v>-8.4103999999999992</v>
      </c>
      <c r="L29" s="624">
        <v>13</v>
      </c>
      <c r="M29" s="505">
        <v>3234.7692307692309</v>
      </c>
      <c r="N29" s="643"/>
    </row>
    <row r="30" spans="1:53" ht="13.5" thickBot="1" x14ac:dyDescent="0.25">
      <c r="B30" s="617" t="s">
        <v>408</v>
      </c>
      <c r="C30">
        <v>19998</v>
      </c>
      <c r="D30" s="637">
        <v>4</v>
      </c>
      <c r="E30" s="623">
        <v>4999.5</v>
      </c>
      <c r="F30" s="623">
        <f t="shared" si="0"/>
        <v>7.9992000000000001</v>
      </c>
      <c r="G30" s="638">
        <f t="shared" si="1"/>
        <v>-3.9992000000000001</v>
      </c>
      <c r="H30" s="639">
        <v>3</v>
      </c>
      <c r="I30" s="459">
        <v>6666</v>
      </c>
      <c r="J30" s="459">
        <f t="shared" si="2"/>
        <v>3.9996</v>
      </c>
      <c r="K30" s="640">
        <f t="shared" si="3"/>
        <v>-0.99960000000000004</v>
      </c>
      <c r="L30" s="624">
        <v>7</v>
      </c>
      <c r="M30" s="505">
        <v>2856.8571428571427</v>
      </c>
      <c r="N30" s="643">
        <f t="shared" si="4"/>
        <v>1.3333333333333333</v>
      </c>
    </row>
    <row r="31" spans="1:53" s="18" customFormat="1" ht="13.5" thickBot="1" x14ac:dyDescent="0.25">
      <c r="A31" s="631">
        <v>4</v>
      </c>
      <c r="B31" s="632" t="s">
        <v>561</v>
      </c>
      <c r="C31" s="633">
        <v>253975</v>
      </c>
      <c r="D31" s="631">
        <v>72</v>
      </c>
      <c r="E31" s="634">
        <v>3527.4305555555557</v>
      </c>
      <c r="F31" s="634">
        <f t="shared" si="0"/>
        <v>101.59</v>
      </c>
      <c r="G31" s="635">
        <f t="shared" si="1"/>
        <v>-29.590000000000003</v>
      </c>
      <c r="H31" s="631">
        <v>28</v>
      </c>
      <c r="I31" s="634">
        <v>9070.5357142857138</v>
      </c>
      <c r="J31" s="634">
        <f t="shared" si="2"/>
        <v>50.795000000000002</v>
      </c>
      <c r="K31" s="635">
        <f t="shared" si="3"/>
        <v>-22.795000000000002</v>
      </c>
      <c r="L31" s="633">
        <v>100</v>
      </c>
      <c r="M31" s="634">
        <v>2539.75</v>
      </c>
      <c r="N31" s="645">
        <f t="shared" si="4"/>
        <v>2.5714285714285716</v>
      </c>
      <c r="O31" s="611"/>
      <c r="P31" s="611"/>
      <c r="Q31" s="611"/>
      <c r="R31" s="611"/>
      <c r="S31" s="611"/>
      <c r="T31" s="611"/>
      <c r="U31" s="611"/>
      <c r="V31" s="611"/>
      <c r="W31" s="611"/>
      <c r="X31" s="611"/>
      <c r="Y31" s="611"/>
      <c r="Z31" s="611"/>
      <c r="AA31" s="611"/>
      <c r="AB31" s="611"/>
      <c r="AC31" s="611"/>
      <c r="AD31" s="611"/>
      <c r="AE31" s="611"/>
      <c r="AF31" s="611"/>
      <c r="AG31" s="611"/>
      <c r="AH31" s="611"/>
      <c r="AI31" s="611"/>
      <c r="AJ31" s="611"/>
      <c r="AK31" s="611"/>
      <c r="AL31" s="611"/>
      <c r="AM31" s="611"/>
      <c r="AN31" s="611"/>
      <c r="AO31" s="611"/>
      <c r="AP31" s="611"/>
      <c r="AQ31" s="611"/>
      <c r="AR31" s="611"/>
      <c r="AS31" s="611"/>
      <c r="AT31" s="611"/>
      <c r="AU31" s="611"/>
      <c r="AV31" s="611"/>
      <c r="AW31" s="611"/>
      <c r="AX31" s="611"/>
      <c r="AY31" s="611"/>
      <c r="AZ31" s="611"/>
      <c r="BA31" s="611"/>
    </row>
    <row r="32" spans="1:53" x14ac:dyDescent="0.2">
      <c r="B32" s="617" t="s">
        <v>416</v>
      </c>
      <c r="C32">
        <v>9440</v>
      </c>
      <c r="D32" s="637">
        <v>3</v>
      </c>
      <c r="E32" s="623">
        <v>3146.6666666666665</v>
      </c>
      <c r="F32" s="623">
        <f t="shared" si="0"/>
        <v>3.7759999999999998</v>
      </c>
      <c r="G32" s="638">
        <f t="shared" si="1"/>
        <v>-0.7759999999999998</v>
      </c>
      <c r="H32" s="639">
        <v>1</v>
      </c>
      <c r="I32" s="459">
        <v>9440</v>
      </c>
      <c r="J32" s="459">
        <f t="shared" si="2"/>
        <v>1.8879999999999999</v>
      </c>
      <c r="K32" s="640">
        <f t="shared" si="3"/>
        <v>-0.8879999999999999</v>
      </c>
      <c r="L32" s="624">
        <v>4</v>
      </c>
      <c r="M32" s="505">
        <v>2360</v>
      </c>
      <c r="N32" s="643">
        <f t="shared" si="4"/>
        <v>3</v>
      </c>
    </row>
    <row r="33" spans="1:53" x14ac:dyDescent="0.2">
      <c r="B33" s="617" t="s">
        <v>417</v>
      </c>
      <c r="C33">
        <v>15064</v>
      </c>
      <c r="D33" s="637">
        <v>6</v>
      </c>
      <c r="E33" s="623">
        <v>2510.6666666666665</v>
      </c>
      <c r="F33" s="623">
        <f t="shared" si="0"/>
        <v>6.0255999999999998</v>
      </c>
      <c r="G33" s="638">
        <f t="shared" si="1"/>
        <v>-2.5599999999999845E-2</v>
      </c>
      <c r="H33" s="639">
        <v>2</v>
      </c>
      <c r="I33" s="459">
        <v>7532</v>
      </c>
      <c r="J33" s="459">
        <f t="shared" si="2"/>
        <v>3.0127999999999999</v>
      </c>
      <c r="K33" s="640">
        <f t="shared" si="3"/>
        <v>-1.0127999999999999</v>
      </c>
      <c r="L33" s="624">
        <v>8</v>
      </c>
      <c r="M33" s="505">
        <v>1883</v>
      </c>
      <c r="N33" s="643">
        <f t="shared" si="4"/>
        <v>3</v>
      </c>
    </row>
    <row r="34" spans="1:53" x14ac:dyDescent="0.2">
      <c r="B34" s="617" t="s">
        <v>418</v>
      </c>
      <c r="C34">
        <v>16490</v>
      </c>
      <c r="D34" s="637">
        <v>5</v>
      </c>
      <c r="E34" s="623">
        <v>3298</v>
      </c>
      <c r="F34" s="623">
        <f t="shared" si="0"/>
        <v>6.5960000000000001</v>
      </c>
      <c r="G34" s="638">
        <f t="shared" si="1"/>
        <v>-1.5960000000000001</v>
      </c>
      <c r="H34" s="639">
        <v>3</v>
      </c>
      <c r="I34" s="459">
        <v>5496.666666666667</v>
      </c>
      <c r="J34" s="459">
        <f t="shared" si="2"/>
        <v>3.298</v>
      </c>
      <c r="K34" s="640">
        <f t="shared" si="3"/>
        <v>-0.29800000000000004</v>
      </c>
      <c r="L34" s="624">
        <v>8</v>
      </c>
      <c r="M34" s="505">
        <v>2061.25</v>
      </c>
      <c r="N34" s="643">
        <f t="shared" si="4"/>
        <v>1.6666666666666667</v>
      </c>
    </row>
    <row r="35" spans="1:53" ht="13.5" thickBot="1" x14ac:dyDescent="0.25">
      <c r="B35" s="617" t="s">
        <v>562</v>
      </c>
      <c r="C35">
        <v>16717</v>
      </c>
      <c r="D35" s="637">
        <v>3</v>
      </c>
      <c r="E35" s="623">
        <v>5572.333333333333</v>
      </c>
      <c r="F35" s="623">
        <f t="shared" si="0"/>
        <v>6.6867999999999999</v>
      </c>
      <c r="G35" s="638">
        <f t="shared" si="1"/>
        <v>-3.6867999999999999</v>
      </c>
      <c r="H35" s="639">
        <v>3</v>
      </c>
      <c r="I35" s="459">
        <v>5572.333333333333</v>
      </c>
      <c r="J35" s="459">
        <f t="shared" si="2"/>
        <v>3.3433999999999999</v>
      </c>
      <c r="K35" s="640">
        <f t="shared" si="3"/>
        <v>-0.34339999999999993</v>
      </c>
      <c r="L35" s="624">
        <v>6</v>
      </c>
      <c r="M35" s="505">
        <v>2786.1666666666665</v>
      </c>
      <c r="N35" s="643">
        <f t="shared" si="4"/>
        <v>1</v>
      </c>
    </row>
    <row r="36" spans="1:53" s="18" customFormat="1" ht="13.5" thickBot="1" x14ac:dyDescent="0.25">
      <c r="A36" s="631">
        <v>5</v>
      </c>
      <c r="B36" s="632" t="s">
        <v>420</v>
      </c>
      <c r="C36" s="633">
        <v>57711</v>
      </c>
      <c r="D36" s="631">
        <v>17</v>
      </c>
      <c r="E36" s="634">
        <v>3394.7647058823532</v>
      </c>
      <c r="F36" s="634">
        <f t="shared" si="0"/>
        <v>23.084399999999999</v>
      </c>
      <c r="G36" s="635">
        <f t="shared" si="1"/>
        <v>-6.0843999999999987</v>
      </c>
      <c r="H36" s="631">
        <v>9</v>
      </c>
      <c r="I36" s="634">
        <v>6412.333333333333</v>
      </c>
      <c r="J36" s="634">
        <f t="shared" si="2"/>
        <v>11.542199999999999</v>
      </c>
      <c r="K36" s="635">
        <f t="shared" si="3"/>
        <v>-2.5421999999999993</v>
      </c>
      <c r="L36" s="633">
        <v>26</v>
      </c>
      <c r="M36" s="634">
        <v>2219.6538461538462</v>
      </c>
      <c r="N36" s="645">
        <f t="shared" si="4"/>
        <v>1.8888888888888888</v>
      </c>
      <c r="O36" s="611"/>
      <c r="P36" s="611"/>
      <c r="Q36" s="611"/>
      <c r="R36" s="611"/>
      <c r="S36" s="611"/>
      <c r="T36" s="611"/>
      <c r="U36" s="611"/>
      <c r="V36" s="611"/>
      <c r="W36" s="611"/>
      <c r="X36" s="611"/>
      <c r="Y36" s="611"/>
      <c r="Z36" s="611"/>
      <c r="AA36" s="611"/>
      <c r="AB36" s="611"/>
      <c r="AC36" s="611"/>
      <c r="AD36" s="611"/>
      <c r="AE36" s="611"/>
      <c r="AF36" s="611"/>
      <c r="AG36" s="611"/>
      <c r="AH36" s="611"/>
      <c r="AI36" s="611"/>
      <c r="AJ36" s="611"/>
      <c r="AK36" s="611"/>
      <c r="AL36" s="611"/>
      <c r="AM36" s="611"/>
      <c r="AN36" s="611"/>
      <c r="AO36" s="611"/>
      <c r="AP36" s="611"/>
      <c r="AQ36" s="611"/>
      <c r="AR36" s="611"/>
      <c r="AS36" s="611"/>
      <c r="AT36" s="611"/>
      <c r="AU36" s="611"/>
      <c r="AV36" s="611"/>
      <c r="AW36" s="611"/>
      <c r="AX36" s="611"/>
      <c r="AY36" s="611"/>
      <c r="AZ36" s="611"/>
      <c r="BA36" s="611"/>
    </row>
    <row r="37" spans="1:53" x14ac:dyDescent="0.2">
      <c r="B37" s="617" t="s">
        <v>422</v>
      </c>
      <c r="C37">
        <v>24184</v>
      </c>
      <c r="D37" s="637">
        <v>8</v>
      </c>
      <c r="E37" s="623">
        <v>3023</v>
      </c>
      <c r="F37" s="623">
        <f t="shared" si="0"/>
        <v>9.6736000000000004</v>
      </c>
      <c r="G37" s="638">
        <f t="shared" si="1"/>
        <v>-1.6736000000000004</v>
      </c>
      <c r="H37" s="639">
        <v>2</v>
      </c>
      <c r="I37" s="459">
        <v>12092</v>
      </c>
      <c r="J37" s="459">
        <f t="shared" si="2"/>
        <v>4.8368000000000002</v>
      </c>
      <c r="K37" s="640">
        <f t="shared" si="3"/>
        <v>-2.8368000000000002</v>
      </c>
      <c r="L37" s="624">
        <v>10</v>
      </c>
      <c r="M37" s="505">
        <v>2418.4</v>
      </c>
      <c r="N37" s="643">
        <f t="shared" si="4"/>
        <v>4</v>
      </c>
    </row>
    <row r="38" spans="1:53" x14ac:dyDescent="0.2">
      <c r="B38" s="617" t="s">
        <v>424</v>
      </c>
      <c r="C38">
        <v>28290</v>
      </c>
      <c r="D38" s="637">
        <v>13</v>
      </c>
      <c r="E38" s="623">
        <v>2176.1538461538462</v>
      </c>
      <c r="F38" s="623">
        <f t="shared" si="0"/>
        <v>11.316000000000001</v>
      </c>
      <c r="G38" s="638">
        <f t="shared" si="1"/>
        <v>1.6839999999999993</v>
      </c>
      <c r="H38" s="639"/>
      <c r="I38" s="459"/>
      <c r="J38" s="459">
        <f t="shared" si="2"/>
        <v>5.6580000000000004</v>
      </c>
      <c r="K38" s="640">
        <f t="shared" si="3"/>
        <v>-5.6580000000000004</v>
      </c>
      <c r="L38" s="624">
        <v>13</v>
      </c>
      <c r="M38" s="505">
        <v>2176.1538461538462</v>
      </c>
      <c r="N38" s="643"/>
    </row>
    <row r="39" spans="1:53" x14ac:dyDescent="0.2">
      <c r="B39" s="617" t="s">
        <v>391</v>
      </c>
      <c r="C39">
        <v>4282</v>
      </c>
      <c r="D39" s="637">
        <v>1</v>
      </c>
      <c r="E39" s="623">
        <v>4282</v>
      </c>
      <c r="F39" s="623">
        <f t="shared" si="0"/>
        <v>1.7128000000000001</v>
      </c>
      <c r="G39" s="638">
        <f t="shared" si="1"/>
        <v>-0.7128000000000001</v>
      </c>
      <c r="H39" s="639">
        <v>1</v>
      </c>
      <c r="I39" s="459">
        <v>4282</v>
      </c>
      <c r="J39" s="459">
        <f t="shared" si="2"/>
        <v>0.85640000000000005</v>
      </c>
      <c r="K39" s="640">
        <f t="shared" si="3"/>
        <v>0.14359999999999995</v>
      </c>
      <c r="L39" s="624">
        <v>2</v>
      </c>
      <c r="M39" s="505">
        <v>2141</v>
      </c>
      <c r="N39" s="643">
        <f t="shared" si="4"/>
        <v>1</v>
      </c>
    </row>
    <row r="40" spans="1:53" x14ac:dyDescent="0.2">
      <c r="B40" s="617" t="s">
        <v>428</v>
      </c>
      <c r="C40">
        <v>17481</v>
      </c>
      <c r="D40" s="637">
        <v>6</v>
      </c>
      <c r="E40" s="623">
        <v>2913.5</v>
      </c>
      <c r="F40" s="623">
        <f t="shared" si="0"/>
        <v>6.9923999999999999</v>
      </c>
      <c r="G40" s="638">
        <f t="shared" si="1"/>
        <v>-0.99239999999999995</v>
      </c>
      <c r="H40" s="639">
        <v>2</v>
      </c>
      <c r="I40" s="459">
        <v>8740.5</v>
      </c>
      <c r="J40" s="459">
        <f t="shared" si="2"/>
        <v>3.4962</v>
      </c>
      <c r="K40" s="640">
        <f t="shared" si="3"/>
        <v>-1.4962</v>
      </c>
      <c r="L40" s="624">
        <v>8</v>
      </c>
      <c r="M40" s="505">
        <v>2185.125</v>
      </c>
      <c r="N40" s="643">
        <f t="shared" si="4"/>
        <v>3</v>
      </c>
    </row>
    <row r="41" spans="1:53" ht="13.5" thickBot="1" x14ac:dyDescent="0.25">
      <c r="B41" s="617" t="s">
        <v>385</v>
      </c>
      <c r="C41">
        <v>1382</v>
      </c>
      <c r="D41" s="637">
        <v>1</v>
      </c>
      <c r="E41" s="623">
        <v>1382</v>
      </c>
      <c r="F41" s="623">
        <f t="shared" si="0"/>
        <v>0.55279999999999996</v>
      </c>
      <c r="G41" s="638">
        <f t="shared" si="1"/>
        <v>0.44720000000000004</v>
      </c>
      <c r="H41" s="639"/>
      <c r="I41" s="459"/>
      <c r="J41" s="459">
        <f t="shared" si="2"/>
        <v>0.27639999999999998</v>
      </c>
      <c r="K41" s="640">
        <f t="shared" si="3"/>
        <v>-0.27639999999999998</v>
      </c>
      <c r="L41" s="624">
        <v>1</v>
      </c>
      <c r="M41" s="505"/>
      <c r="N41" s="643"/>
    </row>
    <row r="42" spans="1:53" s="18" customFormat="1" ht="13.5" thickBot="1" x14ac:dyDescent="0.25">
      <c r="A42" s="631">
        <v>6</v>
      </c>
      <c r="B42" s="632" t="s">
        <v>570</v>
      </c>
      <c r="C42" s="633">
        <v>75619</v>
      </c>
      <c r="D42" s="631">
        <v>29</v>
      </c>
      <c r="E42" s="634">
        <v>2607.5517241379312</v>
      </c>
      <c r="F42" s="634">
        <f t="shared" si="0"/>
        <v>30.247599999999998</v>
      </c>
      <c r="G42" s="635">
        <f t="shared" si="1"/>
        <v>-1.2475999999999985</v>
      </c>
      <c r="H42" s="631">
        <v>5</v>
      </c>
      <c r="I42" s="634">
        <v>15123.8</v>
      </c>
      <c r="J42" s="634">
        <f t="shared" si="2"/>
        <v>15.123799999999999</v>
      </c>
      <c r="K42" s="635">
        <f t="shared" si="3"/>
        <v>-10.123799999999999</v>
      </c>
      <c r="L42" s="633">
        <v>34</v>
      </c>
      <c r="M42" s="634">
        <v>2224.0882352941176</v>
      </c>
      <c r="N42" s="645">
        <f t="shared" si="4"/>
        <v>5.8</v>
      </c>
      <c r="O42" s="611"/>
      <c r="P42" s="611"/>
      <c r="Q42" s="611"/>
      <c r="R42" s="611"/>
      <c r="S42" s="611"/>
      <c r="T42" s="611"/>
      <c r="U42" s="611"/>
      <c r="V42" s="611"/>
      <c r="W42" s="611"/>
      <c r="X42" s="611"/>
      <c r="Y42" s="611"/>
      <c r="Z42" s="611"/>
      <c r="AA42" s="611"/>
      <c r="AB42" s="611"/>
      <c r="AC42" s="611"/>
      <c r="AD42" s="611"/>
      <c r="AE42" s="611"/>
      <c r="AF42" s="611"/>
      <c r="AG42" s="611"/>
      <c r="AH42" s="611"/>
      <c r="AI42" s="611"/>
      <c r="AJ42" s="611"/>
      <c r="AK42" s="611"/>
      <c r="AL42" s="611"/>
      <c r="AM42" s="611"/>
      <c r="AN42" s="611"/>
      <c r="AO42" s="611"/>
      <c r="AP42" s="611"/>
      <c r="AQ42" s="611"/>
      <c r="AR42" s="611"/>
      <c r="AS42" s="611"/>
      <c r="AT42" s="611"/>
      <c r="AU42" s="611"/>
      <c r="AV42" s="611"/>
      <c r="AW42" s="611"/>
      <c r="AX42" s="611"/>
      <c r="AY42" s="611"/>
      <c r="AZ42" s="611"/>
      <c r="BA42" s="611"/>
    </row>
    <row r="43" spans="1:53" x14ac:dyDescent="0.2">
      <c r="B43" s="617" t="s">
        <v>431</v>
      </c>
      <c r="C43">
        <v>64466</v>
      </c>
      <c r="D43" s="637">
        <v>22</v>
      </c>
      <c r="E43" s="623">
        <v>2930.2727272727275</v>
      </c>
      <c r="F43" s="623">
        <f t="shared" si="0"/>
        <v>25.7864</v>
      </c>
      <c r="G43" s="638">
        <f t="shared" si="1"/>
        <v>-3.7864000000000004</v>
      </c>
      <c r="H43" s="639">
        <v>1</v>
      </c>
      <c r="I43" s="459">
        <v>64466</v>
      </c>
      <c r="J43" s="459">
        <f t="shared" si="2"/>
        <v>12.8932</v>
      </c>
      <c r="K43" s="640">
        <f t="shared" si="3"/>
        <v>-11.8932</v>
      </c>
      <c r="L43" s="624">
        <v>23</v>
      </c>
      <c r="M43" s="505">
        <v>2802.8695652173915</v>
      </c>
      <c r="N43" s="643">
        <f t="shared" si="4"/>
        <v>22</v>
      </c>
    </row>
    <row r="44" spans="1:53" x14ac:dyDescent="0.2">
      <c r="B44" s="617" t="s">
        <v>444</v>
      </c>
      <c r="C44">
        <v>20633</v>
      </c>
      <c r="D44" s="637">
        <v>7</v>
      </c>
      <c r="E44" s="623">
        <v>2947.5714285714284</v>
      </c>
      <c r="F44" s="623">
        <f t="shared" si="0"/>
        <v>8.2531999999999996</v>
      </c>
      <c r="G44" s="638">
        <f t="shared" si="1"/>
        <v>-1.2531999999999996</v>
      </c>
      <c r="H44" s="639"/>
      <c r="I44" s="459"/>
      <c r="J44" s="459">
        <f t="shared" si="2"/>
        <v>4.1265999999999998</v>
      </c>
      <c r="K44" s="640">
        <f t="shared" si="3"/>
        <v>-4.1265999999999998</v>
      </c>
      <c r="L44" s="624">
        <v>7</v>
      </c>
      <c r="M44" s="505">
        <v>2947.5714285714284</v>
      </c>
      <c r="N44" s="643"/>
    </row>
    <row r="45" spans="1:53" x14ac:dyDescent="0.2">
      <c r="B45" s="617" t="s">
        <v>448</v>
      </c>
      <c r="C45">
        <v>17095</v>
      </c>
      <c r="D45" s="637">
        <v>7</v>
      </c>
      <c r="E45" s="623">
        <v>2442.1428571428573</v>
      </c>
      <c r="F45" s="623">
        <f t="shared" si="0"/>
        <v>6.8380000000000001</v>
      </c>
      <c r="G45" s="638">
        <f t="shared" si="1"/>
        <v>0.16199999999999992</v>
      </c>
      <c r="H45" s="639">
        <v>1</v>
      </c>
      <c r="I45" s="459">
        <v>17095</v>
      </c>
      <c r="J45" s="459">
        <f t="shared" si="2"/>
        <v>3.419</v>
      </c>
      <c r="K45" s="640">
        <f t="shared" si="3"/>
        <v>-2.419</v>
      </c>
      <c r="L45" s="624">
        <v>8</v>
      </c>
      <c r="M45" s="505">
        <v>2136.875</v>
      </c>
      <c r="N45" s="643">
        <f t="shared" si="4"/>
        <v>7</v>
      </c>
    </row>
    <row r="46" spans="1:53" x14ac:dyDescent="0.2">
      <c r="B46" s="617" t="s">
        <v>563</v>
      </c>
      <c r="C46">
        <v>8400</v>
      </c>
      <c r="D46" s="637">
        <v>4</v>
      </c>
      <c r="E46" s="623">
        <v>2100</v>
      </c>
      <c r="F46" s="623">
        <f t="shared" si="0"/>
        <v>3.36</v>
      </c>
      <c r="G46" s="638">
        <f t="shared" si="1"/>
        <v>0.64000000000000012</v>
      </c>
      <c r="H46" s="639"/>
      <c r="I46" s="459"/>
      <c r="J46" s="459">
        <f t="shared" si="2"/>
        <v>1.68</v>
      </c>
      <c r="K46" s="640">
        <f t="shared" si="3"/>
        <v>-1.68</v>
      </c>
      <c r="L46" s="624">
        <v>4</v>
      </c>
      <c r="M46" s="505">
        <v>2100</v>
      </c>
      <c r="N46" s="643"/>
    </row>
    <row r="47" spans="1:53" x14ac:dyDescent="0.2">
      <c r="B47" s="617" t="s">
        <v>564</v>
      </c>
      <c r="C47">
        <v>18390</v>
      </c>
      <c r="D47" s="637">
        <v>7</v>
      </c>
      <c r="E47" s="623">
        <v>2627.1428571428573</v>
      </c>
      <c r="F47" s="623">
        <f t="shared" si="0"/>
        <v>7.3559999999999999</v>
      </c>
      <c r="G47" s="638">
        <f t="shared" si="1"/>
        <v>-0.35599999999999987</v>
      </c>
      <c r="H47" s="639">
        <v>1</v>
      </c>
      <c r="I47" s="459">
        <v>18390</v>
      </c>
      <c r="J47" s="459">
        <f t="shared" si="2"/>
        <v>3.6779999999999999</v>
      </c>
      <c r="K47" s="640">
        <f t="shared" si="3"/>
        <v>-2.6779999999999999</v>
      </c>
      <c r="L47" s="624">
        <v>8</v>
      </c>
      <c r="M47" s="505">
        <v>2298.75</v>
      </c>
      <c r="N47" s="643">
        <f t="shared" si="4"/>
        <v>7</v>
      </c>
    </row>
    <row r="48" spans="1:53" ht="13.5" thickBot="1" x14ac:dyDescent="0.25">
      <c r="B48" s="617" t="s">
        <v>457</v>
      </c>
      <c r="C48">
        <v>13389</v>
      </c>
      <c r="D48" s="637">
        <v>5</v>
      </c>
      <c r="E48" s="623">
        <v>2677.8</v>
      </c>
      <c r="F48" s="623">
        <f t="shared" si="0"/>
        <v>5.3555999999999999</v>
      </c>
      <c r="G48" s="638">
        <f t="shared" si="1"/>
        <v>-0.35559999999999992</v>
      </c>
      <c r="H48" s="639"/>
      <c r="I48" s="459"/>
      <c r="J48" s="459">
        <f t="shared" si="2"/>
        <v>2.6778</v>
      </c>
      <c r="K48" s="640">
        <f t="shared" si="3"/>
        <v>-2.6778</v>
      </c>
      <c r="L48" s="624">
        <v>5</v>
      </c>
      <c r="M48" s="505">
        <v>2677.8</v>
      </c>
      <c r="N48" s="643"/>
    </row>
    <row r="49" spans="1:53" s="18" customFormat="1" ht="13.5" thickBot="1" x14ac:dyDescent="0.25">
      <c r="A49" s="86">
        <v>7</v>
      </c>
      <c r="B49" s="632" t="s">
        <v>565</v>
      </c>
      <c r="C49" s="633">
        <v>142373</v>
      </c>
      <c r="D49" s="631">
        <v>52</v>
      </c>
      <c r="E49" s="634">
        <v>2737.9423076923076</v>
      </c>
      <c r="F49" s="634">
        <f t="shared" si="0"/>
        <v>56.949199999999998</v>
      </c>
      <c r="G49" s="635">
        <f t="shared" si="1"/>
        <v>-4.9491999999999976</v>
      </c>
      <c r="H49" s="631">
        <v>3</v>
      </c>
      <c r="I49" s="634">
        <v>47457.666666666664</v>
      </c>
      <c r="J49" s="634">
        <f t="shared" si="2"/>
        <v>28.474599999999999</v>
      </c>
      <c r="K49" s="635">
        <f t="shared" si="3"/>
        <v>-25.474599999999999</v>
      </c>
      <c r="L49" s="633">
        <v>55</v>
      </c>
      <c r="M49" s="634">
        <v>2588.6</v>
      </c>
      <c r="N49" s="645">
        <f t="shared" si="4"/>
        <v>17.333333333333332</v>
      </c>
      <c r="O49" s="611"/>
      <c r="P49" s="611"/>
      <c r="Q49" s="611"/>
      <c r="R49" s="611"/>
      <c r="S49" s="611"/>
      <c r="T49" s="611"/>
      <c r="U49" s="611"/>
      <c r="V49" s="611"/>
      <c r="W49" s="611"/>
      <c r="X49" s="611"/>
      <c r="Y49" s="611"/>
      <c r="Z49" s="611"/>
      <c r="AA49" s="611"/>
      <c r="AB49" s="611"/>
      <c r="AC49" s="611"/>
      <c r="AD49" s="611"/>
      <c r="AE49" s="611"/>
      <c r="AF49" s="611"/>
      <c r="AG49" s="611"/>
      <c r="AH49" s="611"/>
      <c r="AI49" s="611"/>
      <c r="AJ49" s="611"/>
      <c r="AK49" s="611"/>
      <c r="AL49" s="611"/>
      <c r="AM49" s="611"/>
      <c r="AN49" s="611"/>
      <c r="AO49" s="611"/>
      <c r="AP49" s="611"/>
      <c r="AQ49" s="611"/>
      <c r="AR49" s="611"/>
      <c r="AS49" s="611"/>
      <c r="AT49" s="611"/>
      <c r="AU49" s="611"/>
      <c r="AV49" s="611"/>
      <c r="AW49" s="611"/>
      <c r="AX49" s="611"/>
      <c r="AY49" s="611"/>
      <c r="AZ49" s="611"/>
      <c r="BA49" s="611"/>
    </row>
    <row r="50" spans="1:53" x14ac:dyDescent="0.2">
      <c r="B50" s="617" t="s">
        <v>469</v>
      </c>
      <c r="C50">
        <v>357827</v>
      </c>
      <c r="D50" s="637">
        <v>107</v>
      </c>
      <c r="E50" s="623">
        <v>3344.1775700934581</v>
      </c>
      <c r="F50" s="623">
        <f t="shared" si="0"/>
        <v>143.13079999999999</v>
      </c>
      <c r="G50" s="638">
        <f t="shared" si="1"/>
        <v>-36.130799999999994</v>
      </c>
      <c r="H50" s="639">
        <v>30</v>
      </c>
      <c r="I50" s="459">
        <v>11927.566666666668</v>
      </c>
      <c r="J50" s="459">
        <f t="shared" si="2"/>
        <v>71.565399999999997</v>
      </c>
      <c r="K50" s="640">
        <f t="shared" si="3"/>
        <v>-41.565399999999997</v>
      </c>
      <c r="L50" s="624">
        <v>137</v>
      </c>
      <c r="M50" s="505">
        <v>2611.8759124087592</v>
      </c>
      <c r="N50" s="643">
        <f t="shared" si="4"/>
        <v>3.5666666666666669</v>
      </c>
    </row>
    <row r="51" spans="1:53" x14ac:dyDescent="0.2">
      <c r="B51" s="617" t="s">
        <v>470</v>
      </c>
      <c r="C51">
        <v>40054</v>
      </c>
      <c r="D51" s="637">
        <v>11</v>
      </c>
      <c r="E51" s="623">
        <v>3641.2727272727275</v>
      </c>
      <c r="F51" s="623">
        <f t="shared" si="0"/>
        <v>16.021599999999999</v>
      </c>
      <c r="G51" s="638">
        <f t="shared" si="1"/>
        <v>-5.0215999999999994</v>
      </c>
      <c r="H51" s="639">
        <v>1</v>
      </c>
      <c r="I51" s="459">
        <v>40054</v>
      </c>
      <c r="J51" s="459">
        <f t="shared" si="2"/>
        <v>8.0107999999999997</v>
      </c>
      <c r="K51" s="640">
        <f t="shared" si="3"/>
        <v>-7.0107999999999997</v>
      </c>
      <c r="L51" s="624">
        <v>12</v>
      </c>
      <c r="M51" s="505">
        <v>3337.8333333333335</v>
      </c>
      <c r="N51" s="643">
        <f t="shared" si="4"/>
        <v>11</v>
      </c>
    </row>
    <row r="52" spans="1:53" x14ac:dyDescent="0.2">
      <c r="B52" s="617" t="s">
        <v>474</v>
      </c>
      <c r="C52">
        <v>57412</v>
      </c>
      <c r="D52" s="637">
        <v>18</v>
      </c>
      <c r="E52" s="623">
        <v>3189.5555555555557</v>
      </c>
      <c r="F52" s="623">
        <f t="shared" si="0"/>
        <v>22.9648</v>
      </c>
      <c r="G52" s="638">
        <f t="shared" si="1"/>
        <v>-4.9648000000000003</v>
      </c>
      <c r="H52" s="639">
        <v>1</v>
      </c>
      <c r="I52" s="459">
        <v>57412</v>
      </c>
      <c r="J52" s="459">
        <f t="shared" si="2"/>
        <v>11.4824</v>
      </c>
      <c r="K52" s="640">
        <f t="shared" si="3"/>
        <v>-10.4824</v>
      </c>
      <c r="L52" s="624">
        <v>19</v>
      </c>
      <c r="M52" s="505">
        <v>3021.6842105263158</v>
      </c>
      <c r="N52" s="643">
        <f t="shared" si="4"/>
        <v>18</v>
      </c>
    </row>
    <row r="53" spans="1:53" x14ac:dyDescent="0.2">
      <c r="B53" s="617" t="s">
        <v>48</v>
      </c>
      <c r="C53">
        <v>35363</v>
      </c>
      <c r="D53" s="637">
        <v>11</v>
      </c>
      <c r="E53" s="623">
        <v>3214.8181818181802</v>
      </c>
      <c r="F53" s="623">
        <f t="shared" si="0"/>
        <v>14.145200000000001</v>
      </c>
      <c r="G53" s="638">
        <f t="shared" si="1"/>
        <v>-3.1452000000000009</v>
      </c>
      <c r="H53" s="639">
        <v>1</v>
      </c>
      <c r="I53" s="459">
        <v>35363</v>
      </c>
      <c r="J53" s="459">
        <f t="shared" si="2"/>
        <v>7.0726000000000004</v>
      </c>
      <c r="K53" s="640">
        <f t="shared" si="3"/>
        <v>-6.0726000000000004</v>
      </c>
      <c r="L53" s="624">
        <v>12</v>
      </c>
      <c r="M53" s="505">
        <v>2946.9166666666665</v>
      </c>
      <c r="N53" s="643">
        <f t="shared" si="4"/>
        <v>11</v>
      </c>
    </row>
    <row r="54" spans="1:53" x14ac:dyDescent="0.2">
      <c r="B54" s="617" t="s">
        <v>483</v>
      </c>
      <c r="C54">
        <v>13763</v>
      </c>
      <c r="D54" s="637">
        <v>4</v>
      </c>
      <c r="E54" s="623">
        <v>3440.75</v>
      </c>
      <c r="F54" s="623">
        <f t="shared" si="0"/>
        <v>5.5052000000000003</v>
      </c>
      <c r="G54" s="638">
        <f t="shared" si="1"/>
        <v>-1.5052000000000003</v>
      </c>
      <c r="H54" s="639">
        <v>3</v>
      </c>
      <c r="I54" s="459">
        <v>4587.666666666667</v>
      </c>
      <c r="J54" s="459">
        <f t="shared" si="2"/>
        <v>2.7526000000000002</v>
      </c>
      <c r="K54" s="640">
        <f t="shared" si="3"/>
        <v>0.24739999999999984</v>
      </c>
      <c r="L54" s="624">
        <v>7</v>
      </c>
      <c r="M54" s="505">
        <v>1966.1428571428571</v>
      </c>
      <c r="N54" s="643">
        <f t="shared" si="4"/>
        <v>1.3333333333333333</v>
      </c>
    </row>
    <row r="55" spans="1:53" x14ac:dyDescent="0.2">
      <c r="B55" s="617" t="s">
        <v>417</v>
      </c>
      <c r="C55">
        <v>5498</v>
      </c>
      <c r="D55" s="637"/>
      <c r="E55" s="623"/>
      <c r="F55" s="623">
        <f t="shared" si="0"/>
        <v>2.1991999999999998</v>
      </c>
      <c r="G55" s="638">
        <f t="shared" si="1"/>
        <v>-2.1991999999999998</v>
      </c>
      <c r="H55" s="639"/>
      <c r="I55" s="459"/>
      <c r="J55" s="459">
        <f t="shared" si="2"/>
        <v>1.0995999999999999</v>
      </c>
      <c r="K55" s="640">
        <f t="shared" si="3"/>
        <v>-1.0995999999999999</v>
      </c>
      <c r="L55" s="624"/>
      <c r="M55" s="505"/>
      <c r="N55" s="643"/>
    </row>
    <row r="56" spans="1:53" ht="13.5" thickBot="1" x14ac:dyDescent="0.25">
      <c r="B56" s="617" t="s">
        <v>485</v>
      </c>
      <c r="C56">
        <v>24601</v>
      </c>
      <c r="D56" s="637">
        <v>12</v>
      </c>
      <c r="E56" s="623">
        <v>2050.0833333333335</v>
      </c>
      <c r="F56" s="623">
        <f t="shared" si="0"/>
        <v>9.8404000000000007</v>
      </c>
      <c r="G56" s="638">
        <f t="shared" si="1"/>
        <v>2.1595999999999993</v>
      </c>
      <c r="H56" s="639"/>
      <c r="I56" s="459"/>
      <c r="J56" s="459">
        <f t="shared" si="2"/>
        <v>4.9202000000000004</v>
      </c>
      <c r="K56" s="640">
        <f t="shared" si="3"/>
        <v>-4.9202000000000004</v>
      </c>
      <c r="L56" s="624">
        <v>12</v>
      </c>
      <c r="M56" s="505">
        <v>2050.0833333333335</v>
      </c>
      <c r="N56" s="643"/>
    </row>
    <row r="57" spans="1:53" s="18" customFormat="1" ht="13.5" thickBot="1" x14ac:dyDescent="0.25">
      <c r="A57" s="631">
        <v>8</v>
      </c>
      <c r="B57" s="632" t="s">
        <v>566</v>
      </c>
      <c r="C57" s="633">
        <v>534518</v>
      </c>
      <c r="D57" s="631">
        <v>163</v>
      </c>
      <c r="E57" s="634">
        <v>3279.2515337423315</v>
      </c>
      <c r="F57" s="634">
        <f t="shared" si="0"/>
        <v>213.80719999999999</v>
      </c>
      <c r="G57" s="635">
        <f t="shared" si="1"/>
        <v>-50.807199999999995</v>
      </c>
      <c r="H57" s="631">
        <v>36</v>
      </c>
      <c r="I57" s="634">
        <v>14847.722222222223</v>
      </c>
      <c r="J57" s="634">
        <f t="shared" si="2"/>
        <v>106.9036</v>
      </c>
      <c r="K57" s="635">
        <f t="shared" si="3"/>
        <v>-70.903599999999997</v>
      </c>
      <c r="L57" s="633">
        <v>199</v>
      </c>
      <c r="M57" s="634">
        <v>2686.0201005025124</v>
      </c>
      <c r="N57" s="645">
        <f t="shared" si="4"/>
        <v>4.5277777777777777</v>
      </c>
      <c r="O57" s="611"/>
      <c r="P57" s="611"/>
      <c r="Q57" s="611"/>
      <c r="R57" s="611"/>
      <c r="S57" s="611"/>
      <c r="T57" s="611"/>
      <c r="U57" s="611"/>
      <c r="V57" s="611"/>
      <c r="W57" s="611"/>
      <c r="X57" s="611"/>
      <c r="Y57" s="611"/>
      <c r="Z57" s="611"/>
      <c r="AA57" s="611"/>
      <c r="AB57" s="611"/>
      <c r="AC57" s="611"/>
      <c r="AD57" s="611"/>
      <c r="AE57" s="611"/>
      <c r="AF57" s="611"/>
      <c r="AG57" s="611"/>
      <c r="AH57" s="611"/>
      <c r="AI57" s="611"/>
      <c r="AJ57" s="611"/>
      <c r="AK57" s="611"/>
      <c r="AL57" s="611"/>
      <c r="AM57" s="611"/>
      <c r="AN57" s="611"/>
      <c r="AO57" s="611"/>
      <c r="AP57" s="611"/>
      <c r="AQ57" s="611"/>
      <c r="AR57" s="611"/>
      <c r="AS57" s="611"/>
      <c r="AT57" s="611"/>
      <c r="AU57" s="611"/>
      <c r="AV57" s="611"/>
      <c r="AW57" s="611"/>
      <c r="AX57" s="611"/>
      <c r="AY57" s="611"/>
      <c r="AZ57" s="611"/>
      <c r="BA57" s="611"/>
    </row>
    <row r="58" spans="1:53" x14ac:dyDescent="0.2">
      <c r="B58" s="617" t="s">
        <v>494</v>
      </c>
      <c r="C58">
        <v>34980</v>
      </c>
      <c r="D58" s="637">
        <v>16</v>
      </c>
      <c r="E58" s="623">
        <v>2186.25</v>
      </c>
      <c r="F58" s="623">
        <f t="shared" si="0"/>
        <v>13.992000000000001</v>
      </c>
      <c r="G58" s="638">
        <f t="shared" si="1"/>
        <v>2.0079999999999991</v>
      </c>
      <c r="H58" s="639">
        <v>1</v>
      </c>
      <c r="I58" s="459">
        <v>34980</v>
      </c>
      <c r="J58" s="459">
        <f t="shared" si="2"/>
        <v>6.9960000000000004</v>
      </c>
      <c r="K58" s="640">
        <f t="shared" si="3"/>
        <v>-5.9960000000000004</v>
      </c>
      <c r="L58" s="624">
        <v>17</v>
      </c>
      <c r="M58" s="505">
        <v>2057.6470588235293</v>
      </c>
      <c r="N58" s="643">
        <f t="shared" si="4"/>
        <v>16</v>
      </c>
    </row>
    <row r="59" spans="1:53" x14ac:dyDescent="0.2">
      <c r="B59" s="617" t="s">
        <v>495</v>
      </c>
      <c r="C59">
        <v>30717</v>
      </c>
      <c r="D59" s="637">
        <v>11</v>
      </c>
      <c r="E59" s="623">
        <v>2792.4545454545455</v>
      </c>
      <c r="F59" s="623">
        <f t="shared" si="0"/>
        <v>12.286799999999999</v>
      </c>
      <c r="G59" s="638">
        <f t="shared" si="1"/>
        <v>-1.2867999999999995</v>
      </c>
      <c r="H59" s="639">
        <v>1</v>
      </c>
      <c r="I59" s="459">
        <v>30717</v>
      </c>
      <c r="J59" s="459">
        <f t="shared" si="2"/>
        <v>6.1433999999999997</v>
      </c>
      <c r="K59" s="640">
        <f t="shared" si="3"/>
        <v>-5.1433999999999997</v>
      </c>
      <c r="L59" s="624">
        <v>12</v>
      </c>
      <c r="M59" s="505">
        <v>2559.75</v>
      </c>
      <c r="N59" s="643">
        <f t="shared" si="4"/>
        <v>11</v>
      </c>
    </row>
    <row r="60" spans="1:53" x14ac:dyDescent="0.2">
      <c r="B60" s="617" t="s">
        <v>499</v>
      </c>
      <c r="C60">
        <v>81298</v>
      </c>
      <c r="D60" s="637">
        <v>29</v>
      </c>
      <c r="E60" s="623">
        <v>2803.3793103448274</v>
      </c>
      <c r="F60" s="623">
        <f t="shared" si="0"/>
        <v>32.519199999999998</v>
      </c>
      <c r="G60" s="638">
        <f t="shared" si="1"/>
        <v>-3.5191999999999979</v>
      </c>
      <c r="H60" s="639"/>
      <c r="I60" s="459"/>
      <c r="J60" s="459">
        <f t="shared" si="2"/>
        <v>16.259599999999999</v>
      </c>
      <c r="K60" s="640">
        <f t="shared" si="3"/>
        <v>-16.259599999999999</v>
      </c>
      <c r="L60" s="624">
        <v>29</v>
      </c>
      <c r="M60" s="505">
        <v>2803.3793103448274</v>
      </c>
      <c r="N60" s="643"/>
    </row>
    <row r="61" spans="1:53" x14ac:dyDescent="0.2">
      <c r="B61" s="617" t="s">
        <v>506</v>
      </c>
      <c r="C61">
        <v>41861</v>
      </c>
      <c r="D61" s="637">
        <v>14</v>
      </c>
      <c r="E61" s="623">
        <v>2990.0714285714284</v>
      </c>
      <c r="F61" s="623">
        <f t="shared" si="0"/>
        <v>16.744399999999999</v>
      </c>
      <c r="G61" s="638">
        <f t="shared" si="1"/>
        <v>-2.7443999999999988</v>
      </c>
      <c r="H61" s="639"/>
      <c r="I61" s="459"/>
      <c r="J61" s="459">
        <f t="shared" si="2"/>
        <v>8.3721999999999994</v>
      </c>
      <c r="K61" s="640">
        <f t="shared" si="3"/>
        <v>-8.3721999999999994</v>
      </c>
      <c r="L61" s="624">
        <v>14</v>
      </c>
      <c r="M61" s="505">
        <v>2990.0714285714284</v>
      </c>
      <c r="N61" s="643"/>
    </row>
    <row r="62" spans="1:53" ht="13.5" thickBot="1" x14ac:dyDescent="0.25">
      <c r="B62" s="617" t="s">
        <v>511</v>
      </c>
      <c r="C62">
        <v>14994</v>
      </c>
      <c r="D62" s="637">
        <v>7</v>
      </c>
      <c r="E62" s="623">
        <v>2142</v>
      </c>
      <c r="F62" s="623">
        <f t="shared" si="0"/>
        <v>5.9976000000000003</v>
      </c>
      <c r="G62" s="638">
        <f t="shared" si="1"/>
        <v>1.0023999999999997</v>
      </c>
      <c r="H62" s="639"/>
      <c r="I62" s="459"/>
      <c r="J62" s="459">
        <f t="shared" si="2"/>
        <v>2.9988000000000001</v>
      </c>
      <c r="K62" s="640">
        <f t="shared" si="3"/>
        <v>-2.9988000000000001</v>
      </c>
      <c r="L62" s="624">
        <v>7</v>
      </c>
      <c r="M62" s="505">
        <v>2142</v>
      </c>
      <c r="N62" s="643"/>
    </row>
    <row r="63" spans="1:53" s="18" customFormat="1" ht="13.5" thickBot="1" x14ac:dyDescent="0.25">
      <c r="A63" s="631">
        <v>9</v>
      </c>
      <c r="B63" s="632" t="s">
        <v>567</v>
      </c>
      <c r="C63" s="633">
        <v>203850</v>
      </c>
      <c r="D63" s="631">
        <v>77</v>
      </c>
      <c r="E63" s="634">
        <v>2647.4025974025976</v>
      </c>
      <c r="F63" s="634">
        <f t="shared" si="0"/>
        <v>81.540000000000006</v>
      </c>
      <c r="G63" s="635">
        <f t="shared" si="1"/>
        <v>-4.5400000000000063</v>
      </c>
      <c r="H63" s="631">
        <v>2</v>
      </c>
      <c r="I63" s="634">
        <v>101925</v>
      </c>
      <c r="J63" s="634">
        <f t="shared" si="2"/>
        <v>40.770000000000003</v>
      </c>
      <c r="K63" s="635">
        <f t="shared" si="3"/>
        <v>-38.770000000000003</v>
      </c>
      <c r="L63" s="633">
        <v>79</v>
      </c>
      <c r="M63" s="634">
        <v>2580.3797468354433</v>
      </c>
      <c r="N63" s="645">
        <f t="shared" si="4"/>
        <v>38.5</v>
      </c>
      <c r="O63" s="611"/>
      <c r="P63" s="611"/>
      <c r="Q63" s="611"/>
      <c r="R63" s="611"/>
      <c r="S63" s="611"/>
      <c r="T63" s="611"/>
      <c r="U63" s="611"/>
      <c r="V63" s="611"/>
      <c r="W63" s="611"/>
      <c r="X63" s="611"/>
      <c r="Y63" s="611"/>
      <c r="Z63" s="611"/>
      <c r="AA63" s="611"/>
      <c r="AB63" s="611"/>
      <c r="AC63" s="611"/>
      <c r="AD63" s="611"/>
      <c r="AE63" s="611"/>
      <c r="AF63" s="611"/>
      <c r="AG63" s="611"/>
      <c r="AH63" s="611"/>
      <c r="AI63" s="611"/>
      <c r="AJ63" s="611"/>
      <c r="AK63" s="611"/>
      <c r="AL63" s="611"/>
      <c r="AM63" s="611"/>
      <c r="AN63" s="611"/>
      <c r="AO63" s="611"/>
      <c r="AP63" s="611"/>
      <c r="AQ63" s="611"/>
      <c r="AR63" s="611"/>
      <c r="AS63" s="611"/>
      <c r="AT63" s="611"/>
      <c r="AU63" s="611"/>
      <c r="AV63" s="611"/>
      <c r="AW63" s="611"/>
      <c r="AX63" s="611"/>
      <c r="AY63" s="611"/>
      <c r="AZ63" s="611"/>
      <c r="BA63" s="611"/>
    </row>
    <row r="64" spans="1:53" x14ac:dyDescent="0.2">
      <c r="B64" s="617" t="s">
        <v>517</v>
      </c>
      <c r="C64">
        <v>16798</v>
      </c>
      <c r="D64" s="637">
        <v>5</v>
      </c>
      <c r="E64" s="623">
        <v>3359.6</v>
      </c>
      <c r="F64" s="623">
        <f t="shared" si="0"/>
        <v>6.7191999999999998</v>
      </c>
      <c r="G64" s="638">
        <f t="shared" si="1"/>
        <v>-1.7191999999999998</v>
      </c>
      <c r="H64" s="639">
        <v>1</v>
      </c>
      <c r="I64" s="459">
        <v>16798</v>
      </c>
      <c r="J64" s="459">
        <f t="shared" si="2"/>
        <v>3.3595999999999999</v>
      </c>
      <c r="K64" s="640">
        <f t="shared" si="3"/>
        <v>-2.3595999999999999</v>
      </c>
      <c r="L64" s="624">
        <v>6</v>
      </c>
      <c r="M64" s="505">
        <v>2799.6666666666665</v>
      </c>
      <c r="N64" s="643">
        <f t="shared" si="4"/>
        <v>5</v>
      </c>
    </row>
    <row r="65" spans="1:53" x14ac:dyDescent="0.2">
      <c r="B65" s="617" t="s">
        <v>518</v>
      </c>
      <c r="C65">
        <v>13719</v>
      </c>
      <c r="D65" s="637">
        <v>4</v>
      </c>
      <c r="E65" s="623">
        <v>3429.75</v>
      </c>
      <c r="F65" s="623">
        <f t="shared" si="0"/>
        <v>5.4875999999999996</v>
      </c>
      <c r="G65" s="638">
        <f t="shared" si="1"/>
        <v>-1.4875999999999996</v>
      </c>
      <c r="H65" s="639">
        <v>2</v>
      </c>
      <c r="I65" s="459">
        <v>6859.5</v>
      </c>
      <c r="J65" s="459">
        <f t="shared" si="2"/>
        <v>2.7437999999999998</v>
      </c>
      <c r="K65" s="640">
        <f t="shared" si="3"/>
        <v>-0.74379999999999979</v>
      </c>
      <c r="L65" s="624">
        <v>6</v>
      </c>
      <c r="M65" s="505">
        <v>2286.5</v>
      </c>
      <c r="N65" s="643">
        <f t="shared" si="4"/>
        <v>2</v>
      </c>
    </row>
    <row r="66" spans="1:53" ht="13.5" thickBot="1" x14ac:dyDescent="0.25">
      <c r="B66" s="617" t="s">
        <v>520</v>
      </c>
      <c r="C66">
        <v>22021</v>
      </c>
      <c r="D66" s="637">
        <v>9</v>
      </c>
      <c r="E66" s="623">
        <v>2446.7777777777778</v>
      </c>
      <c r="F66" s="623">
        <f t="shared" si="0"/>
        <v>8.8084000000000007</v>
      </c>
      <c r="G66" s="638">
        <f t="shared" si="1"/>
        <v>0.19159999999999933</v>
      </c>
      <c r="H66" s="639">
        <v>1</v>
      </c>
      <c r="I66" s="459">
        <v>22021</v>
      </c>
      <c r="J66" s="459">
        <f t="shared" si="2"/>
        <v>4.4042000000000003</v>
      </c>
      <c r="K66" s="640">
        <f t="shared" si="3"/>
        <v>-3.4042000000000003</v>
      </c>
      <c r="L66" s="624">
        <v>10</v>
      </c>
      <c r="M66" s="505">
        <v>2202.1</v>
      </c>
      <c r="N66" s="643">
        <f t="shared" si="4"/>
        <v>9</v>
      </c>
    </row>
    <row r="67" spans="1:53" s="18" customFormat="1" ht="13.5" thickBot="1" x14ac:dyDescent="0.25">
      <c r="A67" s="631">
        <v>10</v>
      </c>
      <c r="B67" s="632" t="s">
        <v>571</v>
      </c>
      <c r="C67" s="633">
        <v>52538</v>
      </c>
      <c r="D67" s="631">
        <v>18</v>
      </c>
      <c r="E67" s="634">
        <v>2918.7777777777778</v>
      </c>
      <c r="F67" s="634">
        <f t="shared" si="0"/>
        <v>21.0152</v>
      </c>
      <c r="G67" s="635">
        <f t="shared" si="1"/>
        <v>-3.0152000000000001</v>
      </c>
      <c r="H67" s="631">
        <v>4</v>
      </c>
      <c r="I67" s="634">
        <v>13134.5</v>
      </c>
      <c r="J67" s="634">
        <f t="shared" si="2"/>
        <v>10.5076</v>
      </c>
      <c r="K67" s="635">
        <f t="shared" si="3"/>
        <v>-6.5076000000000001</v>
      </c>
      <c r="L67" s="633">
        <v>22</v>
      </c>
      <c r="M67" s="634">
        <v>2388.090909090909</v>
      </c>
      <c r="N67" s="645">
        <f t="shared" si="4"/>
        <v>4.5</v>
      </c>
      <c r="O67" s="611"/>
      <c r="P67" s="611"/>
      <c r="Q67" s="611"/>
      <c r="R67" s="611"/>
      <c r="S67" s="611"/>
      <c r="T67" s="611"/>
      <c r="U67" s="611"/>
      <c r="V67" s="611"/>
      <c r="W67" s="611"/>
      <c r="X67" s="611"/>
      <c r="Y67" s="611"/>
      <c r="Z67" s="611"/>
      <c r="AA67" s="611"/>
      <c r="AB67" s="611"/>
      <c r="AC67" s="611"/>
      <c r="AD67" s="611"/>
      <c r="AE67" s="611"/>
      <c r="AF67" s="611"/>
      <c r="AG67" s="611"/>
      <c r="AH67" s="611"/>
      <c r="AI67" s="611"/>
      <c r="AJ67" s="611"/>
      <c r="AK67" s="611"/>
      <c r="AL67" s="611"/>
      <c r="AM67" s="611"/>
      <c r="AN67" s="611"/>
      <c r="AO67" s="611"/>
      <c r="AP67" s="611"/>
      <c r="AQ67" s="611"/>
      <c r="AR67" s="611"/>
      <c r="AS67" s="611"/>
      <c r="AT67" s="611"/>
      <c r="AU67" s="611"/>
      <c r="AV67" s="611"/>
      <c r="AW67" s="611"/>
      <c r="AX67" s="611"/>
      <c r="AY67" s="611"/>
      <c r="AZ67" s="611"/>
      <c r="BA67" s="611"/>
    </row>
    <row r="68" spans="1:53" x14ac:dyDescent="0.2">
      <c r="B68" s="617" t="s">
        <v>537</v>
      </c>
      <c r="C68">
        <v>24567</v>
      </c>
      <c r="D68" s="637">
        <v>10</v>
      </c>
      <c r="E68" s="623">
        <v>2456.6999999999998</v>
      </c>
      <c r="F68" s="623">
        <f t="shared" si="0"/>
        <v>9.8268000000000004</v>
      </c>
      <c r="G68" s="638">
        <f t="shared" si="1"/>
        <v>0.17319999999999958</v>
      </c>
      <c r="H68" s="639"/>
      <c r="I68" s="459"/>
      <c r="J68" s="459">
        <f t="shared" si="2"/>
        <v>4.9134000000000002</v>
      </c>
      <c r="K68" s="640">
        <f t="shared" si="3"/>
        <v>-4.9134000000000002</v>
      </c>
      <c r="L68" s="624">
        <v>10</v>
      </c>
      <c r="M68" s="505">
        <v>2456.6999999999998</v>
      </c>
      <c r="N68" s="643"/>
    </row>
    <row r="69" spans="1:53" x14ac:dyDescent="0.2">
      <c r="B69" s="617" t="s">
        <v>538</v>
      </c>
      <c r="C69">
        <v>16613</v>
      </c>
      <c r="D69" s="637">
        <v>5</v>
      </c>
      <c r="E69" s="623">
        <v>3322.6</v>
      </c>
      <c r="F69" s="623">
        <f t="shared" si="0"/>
        <v>6.6452</v>
      </c>
      <c r="G69" s="638">
        <f t="shared" si="1"/>
        <v>-1.6452</v>
      </c>
      <c r="H69" s="639">
        <v>1</v>
      </c>
      <c r="I69" s="459">
        <v>16613</v>
      </c>
      <c r="J69" s="459">
        <f t="shared" si="2"/>
        <v>3.3226</v>
      </c>
      <c r="K69" s="640">
        <f t="shared" si="3"/>
        <v>-2.3226</v>
      </c>
      <c r="L69" s="624">
        <v>6</v>
      </c>
      <c r="M69" s="505">
        <v>2768.8333333333335</v>
      </c>
      <c r="N69" s="643">
        <f t="shared" si="4"/>
        <v>5</v>
      </c>
    </row>
    <row r="70" spans="1:53" x14ac:dyDescent="0.2">
      <c r="B70" s="617" t="s">
        <v>568</v>
      </c>
      <c r="C70">
        <v>58354</v>
      </c>
      <c r="D70" s="637">
        <v>21</v>
      </c>
      <c r="E70" s="623">
        <v>2778.7619047619046</v>
      </c>
      <c r="F70" s="623">
        <f t="shared" ref="F70:F78" si="5">C70/2500</f>
        <v>23.3416</v>
      </c>
      <c r="G70" s="638">
        <f t="shared" ref="G70:G78" si="6">D70-F70</f>
        <v>-2.3415999999999997</v>
      </c>
      <c r="H70" s="639"/>
      <c r="I70" s="459"/>
      <c r="J70" s="459">
        <f t="shared" ref="J70:J78" si="7">C70/5000</f>
        <v>11.6708</v>
      </c>
      <c r="K70" s="640">
        <f t="shared" ref="K70:K78" si="8">H70-J70</f>
        <v>-11.6708</v>
      </c>
      <c r="L70" s="624">
        <v>21</v>
      </c>
      <c r="M70" s="505">
        <v>2778.7619047619046</v>
      </c>
      <c r="N70" s="643"/>
    </row>
    <row r="71" spans="1:53" ht="13.5" thickBot="1" x14ac:dyDescent="0.25">
      <c r="B71" s="617" t="s">
        <v>540</v>
      </c>
      <c r="C71">
        <v>18654</v>
      </c>
      <c r="D71" s="637">
        <v>9</v>
      </c>
      <c r="E71" s="623">
        <v>2072.6666666666665</v>
      </c>
      <c r="F71" s="623">
        <f t="shared" si="5"/>
        <v>7.4615999999999998</v>
      </c>
      <c r="G71" s="638">
        <f t="shared" si="6"/>
        <v>1.5384000000000002</v>
      </c>
      <c r="H71" s="639"/>
      <c r="I71" s="459"/>
      <c r="J71" s="459">
        <f t="shared" si="7"/>
        <v>3.7307999999999999</v>
      </c>
      <c r="K71" s="640">
        <f t="shared" si="8"/>
        <v>-3.7307999999999999</v>
      </c>
      <c r="L71" s="624">
        <v>9</v>
      </c>
      <c r="M71" s="505">
        <v>2072.6666666666665</v>
      </c>
      <c r="N71" s="643"/>
    </row>
    <row r="72" spans="1:53" s="18" customFormat="1" ht="13.5" thickBot="1" x14ac:dyDescent="0.25">
      <c r="A72" s="631">
        <v>11</v>
      </c>
      <c r="B72" s="632" t="s">
        <v>569</v>
      </c>
      <c r="C72" s="633">
        <v>118188</v>
      </c>
      <c r="D72" s="631">
        <v>45</v>
      </c>
      <c r="E72" s="634">
        <v>2626.4</v>
      </c>
      <c r="F72" s="634">
        <f t="shared" si="5"/>
        <v>47.275199999999998</v>
      </c>
      <c r="G72" s="635">
        <f t="shared" si="6"/>
        <v>-2.2751999999999981</v>
      </c>
      <c r="H72" s="631">
        <v>1</v>
      </c>
      <c r="I72" s="634">
        <v>16613</v>
      </c>
      <c r="J72" s="634">
        <f t="shared" si="7"/>
        <v>23.637599999999999</v>
      </c>
      <c r="K72" s="635">
        <f t="shared" si="8"/>
        <v>-22.637599999999999</v>
      </c>
      <c r="L72" s="633">
        <v>46</v>
      </c>
      <c r="M72" s="634">
        <v>2569.304347826087</v>
      </c>
      <c r="N72" s="645">
        <f t="shared" ref="N72:N78" si="9">D72/H72</f>
        <v>45</v>
      </c>
      <c r="O72" s="611"/>
      <c r="P72" s="611"/>
      <c r="Q72" s="611"/>
      <c r="R72" s="611"/>
      <c r="S72" s="611"/>
      <c r="T72" s="611"/>
      <c r="U72" s="611"/>
      <c r="V72" s="611"/>
      <c r="W72" s="611"/>
      <c r="X72" s="611"/>
      <c r="Y72" s="611"/>
      <c r="Z72" s="611"/>
      <c r="AA72" s="611"/>
      <c r="AB72" s="611"/>
      <c r="AC72" s="611"/>
      <c r="AD72" s="611"/>
      <c r="AE72" s="611"/>
      <c r="AF72" s="611"/>
      <c r="AG72" s="611"/>
      <c r="AH72" s="611"/>
      <c r="AI72" s="611"/>
      <c r="AJ72" s="611"/>
      <c r="AK72" s="611"/>
      <c r="AL72" s="611"/>
      <c r="AM72" s="611"/>
      <c r="AN72" s="611"/>
      <c r="AO72" s="611"/>
      <c r="AP72" s="611"/>
      <c r="AQ72" s="611"/>
      <c r="AR72" s="611"/>
      <c r="AS72" s="611"/>
      <c r="AT72" s="611"/>
      <c r="AU72" s="611"/>
      <c r="AV72" s="611"/>
      <c r="AW72" s="611"/>
      <c r="AX72" s="611"/>
      <c r="AY72" s="611"/>
      <c r="AZ72" s="611"/>
      <c r="BA72" s="611"/>
    </row>
    <row r="73" spans="1:53" x14ac:dyDescent="0.2">
      <c r="B73" s="617" t="s">
        <v>542</v>
      </c>
      <c r="C73">
        <v>15867</v>
      </c>
      <c r="D73" s="637">
        <v>2</v>
      </c>
      <c r="E73" s="623">
        <v>7933.5</v>
      </c>
      <c r="F73" s="623">
        <f t="shared" si="5"/>
        <v>6.3468</v>
      </c>
      <c r="G73" s="638">
        <f t="shared" si="6"/>
        <v>-4.3468</v>
      </c>
      <c r="H73" s="639">
        <v>4</v>
      </c>
      <c r="I73" s="459">
        <v>3966.75</v>
      </c>
      <c r="J73" s="459">
        <f t="shared" si="7"/>
        <v>3.1734</v>
      </c>
      <c r="K73" s="640">
        <f t="shared" si="8"/>
        <v>0.8266</v>
      </c>
      <c r="L73" s="624">
        <v>6</v>
      </c>
      <c r="M73" s="505">
        <v>2644.5</v>
      </c>
      <c r="N73" s="643">
        <f t="shared" si="9"/>
        <v>0.5</v>
      </c>
    </row>
    <row r="74" spans="1:53" x14ac:dyDescent="0.2">
      <c r="B74" s="617" t="s">
        <v>547</v>
      </c>
      <c r="C74">
        <v>54121</v>
      </c>
      <c r="D74" s="637">
        <v>14</v>
      </c>
      <c r="E74" s="623">
        <v>3865.7857142857142</v>
      </c>
      <c r="F74" s="623">
        <f t="shared" si="5"/>
        <v>21.648399999999999</v>
      </c>
      <c r="G74" s="638">
        <f t="shared" si="6"/>
        <v>-7.6483999999999988</v>
      </c>
      <c r="H74" s="639">
        <v>5</v>
      </c>
      <c r="I74" s="459">
        <v>10824.2</v>
      </c>
      <c r="J74" s="459">
        <f t="shared" si="7"/>
        <v>10.824199999999999</v>
      </c>
      <c r="K74" s="640">
        <f t="shared" si="8"/>
        <v>-5.8241999999999994</v>
      </c>
      <c r="L74" s="624">
        <v>19</v>
      </c>
      <c r="M74" s="505">
        <v>2848.4736842105262</v>
      </c>
      <c r="N74" s="643">
        <f t="shared" si="9"/>
        <v>2.8</v>
      </c>
    </row>
    <row r="75" spans="1:53" x14ac:dyDescent="0.2">
      <c r="B75" s="617" t="s">
        <v>548</v>
      </c>
      <c r="C75">
        <v>17857</v>
      </c>
      <c r="D75" s="637">
        <v>5</v>
      </c>
      <c r="E75" s="623">
        <v>3571.4</v>
      </c>
      <c r="F75" s="623">
        <f t="shared" si="5"/>
        <v>7.1428000000000003</v>
      </c>
      <c r="G75" s="638">
        <f t="shared" si="6"/>
        <v>-2.1428000000000003</v>
      </c>
      <c r="H75" s="639">
        <v>3</v>
      </c>
      <c r="I75" s="459">
        <v>5952.333333333333</v>
      </c>
      <c r="J75" s="459">
        <f t="shared" si="7"/>
        <v>3.5714000000000001</v>
      </c>
      <c r="K75" s="640">
        <f t="shared" si="8"/>
        <v>-0.57140000000000013</v>
      </c>
      <c r="L75" s="624">
        <v>8</v>
      </c>
      <c r="M75" s="505">
        <v>2232.125</v>
      </c>
      <c r="N75" s="643">
        <f t="shared" si="9"/>
        <v>1.6666666666666667</v>
      </c>
    </row>
    <row r="76" spans="1:53" ht="13.5" thickBot="1" x14ac:dyDescent="0.25">
      <c r="B76" s="617" t="s">
        <v>550</v>
      </c>
      <c r="C76">
        <v>24928</v>
      </c>
      <c r="D76" s="637">
        <v>9</v>
      </c>
      <c r="E76" s="623">
        <v>2769.7777777777778</v>
      </c>
      <c r="F76" s="623">
        <f t="shared" si="5"/>
        <v>9.9711999999999996</v>
      </c>
      <c r="G76" s="638">
        <f t="shared" si="6"/>
        <v>-0.97119999999999962</v>
      </c>
      <c r="H76" s="639">
        <v>1</v>
      </c>
      <c r="I76" s="459">
        <v>24928</v>
      </c>
      <c r="J76" s="459">
        <f t="shared" si="7"/>
        <v>4.9855999999999998</v>
      </c>
      <c r="K76" s="640">
        <f t="shared" si="8"/>
        <v>-3.9855999999999998</v>
      </c>
      <c r="L76" s="624">
        <v>10</v>
      </c>
      <c r="M76" s="505">
        <v>2492.8000000000002</v>
      </c>
      <c r="N76" s="643">
        <f t="shared" si="9"/>
        <v>9</v>
      </c>
    </row>
    <row r="77" spans="1:53" s="18" customFormat="1" ht="13.5" thickBot="1" x14ac:dyDescent="0.25">
      <c r="A77" s="631">
        <v>12</v>
      </c>
      <c r="B77" s="632" t="s">
        <v>555</v>
      </c>
      <c r="C77" s="633">
        <v>112773</v>
      </c>
      <c r="D77" s="631">
        <v>30</v>
      </c>
      <c r="E77" s="634">
        <v>3759.1</v>
      </c>
      <c r="F77" s="634">
        <f t="shared" si="5"/>
        <v>45.109200000000001</v>
      </c>
      <c r="G77" s="635">
        <f t="shared" si="6"/>
        <v>-15.109200000000001</v>
      </c>
      <c r="H77" s="631">
        <v>13</v>
      </c>
      <c r="I77" s="634">
        <v>8674.8461538461543</v>
      </c>
      <c r="J77" s="634">
        <f t="shared" si="7"/>
        <v>22.554600000000001</v>
      </c>
      <c r="K77" s="635">
        <f t="shared" si="8"/>
        <v>-9.5546000000000006</v>
      </c>
      <c r="L77" s="633">
        <v>43</v>
      </c>
      <c r="M77" s="634">
        <v>2622.6279069767443</v>
      </c>
      <c r="N77" s="645">
        <f t="shared" si="9"/>
        <v>2.3076923076923075</v>
      </c>
      <c r="O77" s="611"/>
      <c r="P77" s="611"/>
      <c r="Q77" s="611"/>
      <c r="R77" s="611"/>
      <c r="S77" s="611"/>
      <c r="T77" s="611"/>
      <c r="U77" s="611"/>
      <c r="V77" s="611"/>
      <c r="W77" s="611"/>
      <c r="X77" s="611"/>
      <c r="Y77" s="611"/>
      <c r="Z77" s="611"/>
      <c r="AA77" s="611"/>
      <c r="AB77" s="611"/>
      <c r="AC77" s="611"/>
      <c r="AD77" s="611"/>
      <c r="AE77" s="611"/>
      <c r="AF77" s="611"/>
      <c r="AG77" s="611"/>
      <c r="AH77" s="611"/>
      <c r="AI77" s="611"/>
      <c r="AJ77" s="611"/>
      <c r="AK77" s="611"/>
      <c r="AL77" s="611"/>
      <c r="AM77" s="611"/>
      <c r="AN77" s="611"/>
      <c r="AO77" s="611"/>
      <c r="AP77" s="611"/>
      <c r="AQ77" s="611"/>
      <c r="AR77" s="611"/>
      <c r="AS77" s="611"/>
      <c r="AT77" s="611"/>
      <c r="AU77" s="611"/>
      <c r="AV77" s="611"/>
      <c r="AW77" s="611"/>
      <c r="AX77" s="611"/>
      <c r="AY77" s="611"/>
      <c r="AZ77" s="611"/>
      <c r="BA77" s="611"/>
    </row>
    <row r="78" spans="1:53" s="72" customFormat="1" ht="16.5" thickBot="1" x14ac:dyDescent="0.3">
      <c r="A78" s="874" t="s">
        <v>106</v>
      </c>
      <c r="B78" s="875"/>
      <c r="C78" s="651">
        <f>SUM(C77+C72+C67+C63+C57+C49+C42+C36+C31+C22+C17+C9)</f>
        <v>2062874</v>
      </c>
      <c r="D78" s="652">
        <f>D77+D72+D67+D63+D57+D49+D42+D36+D31+D22+D17+D9</f>
        <v>673</v>
      </c>
      <c r="E78" s="653">
        <f>C78/D78</f>
        <v>3065.1916790490341</v>
      </c>
      <c r="F78" s="653">
        <f t="shared" si="5"/>
        <v>825.14959999999996</v>
      </c>
      <c r="G78" s="654">
        <f t="shared" si="6"/>
        <v>-152.14959999999996</v>
      </c>
      <c r="H78" s="652">
        <f>H77+H72+H67+H63+H57+H49+H42+H36+H31+H22+H17+H9</f>
        <v>142</v>
      </c>
      <c r="I78" s="653">
        <f>C78/H78</f>
        <v>14527.281690140846</v>
      </c>
      <c r="J78" s="653">
        <f t="shared" si="7"/>
        <v>412.57479999999998</v>
      </c>
      <c r="K78" s="654">
        <f t="shared" si="8"/>
        <v>-270.57479999999998</v>
      </c>
      <c r="L78" s="651">
        <f>L77+L72+L67+L63+L57+L49+L42+L36+L31+L22+L17+L9</f>
        <v>815</v>
      </c>
      <c r="M78" s="653">
        <f>C78/L78</f>
        <v>2531.1337423312884</v>
      </c>
      <c r="N78" s="655">
        <f t="shared" si="9"/>
        <v>4.73943661971831</v>
      </c>
      <c r="O78" s="613"/>
      <c r="P78" s="673"/>
      <c r="Q78" s="613"/>
      <c r="R78" s="613"/>
      <c r="S78" s="613"/>
      <c r="T78" s="613"/>
      <c r="U78" s="613"/>
      <c r="V78" s="613"/>
      <c r="W78" s="613"/>
      <c r="X78" s="613"/>
      <c r="Y78" s="613"/>
      <c r="Z78" s="613"/>
      <c r="AA78" s="613"/>
      <c r="AB78" s="613"/>
      <c r="AC78" s="613"/>
      <c r="AD78" s="613"/>
      <c r="AE78" s="613"/>
      <c r="AF78" s="613"/>
      <c r="AG78" s="613"/>
      <c r="AH78" s="613"/>
      <c r="AI78" s="613"/>
      <c r="AJ78" s="613"/>
      <c r="AK78" s="613"/>
      <c r="AL78" s="613"/>
      <c r="AM78" s="613"/>
      <c r="AN78" s="613"/>
      <c r="AO78" s="613"/>
      <c r="AP78" s="613"/>
      <c r="AQ78" s="613"/>
      <c r="AR78" s="613"/>
      <c r="AS78" s="613"/>
      <c r="AT78" s="613"/>
      <c r="AU78" s="613"/>
      <c r="AV78" s="613"/>
      <c r="AW78" s="613"/>
      <c r="AX78" s="613"/>
      <c r="AY78" s="613"/>
      <c r="AZ78" s="613"/>
      <c r="BA78" s="613"/>
    </row>
    <row r="79" spans="1:53" x14ac:dyDescent="0.2">
      <c r="J79" s="609"/>
      <c r="K79" s="609"/>
      <c r="N79" s="609"/>
    </row>
    <row r="80" spans="1:53" s="607" customFormat="1" x14ac:dyDescent="0.2">
      <c r="A80" s="608" t="s">
        <v>597</v>
      </c>
      <c r="B80" s="608" t="s">
        <v>681</v>
      </c>
      <c r="N80" s="609"/>
      <c r="O80" s="611"/>
      <c r="P80" s="611"/>
      <c r="Q80" s="611"/>
      <c r="R80" s="611"/>
      <c r="S80" s="611"/>
      <c r="T80" s="611"/>
      <c r="U80" s="611"/>
      <c r="V80" s="611"/>
      <c r="W80" s="611"/>
      <c r="X80" s="611"/>
      <c r="Y80" s="611"/>
      <c r="Z80" s="611"/>
      <c r="AA80" s="611"/>
      <c r="AB80" s="611"/>
      <c r="AC80" s="611"/>
      <c r="AD80" s="611"/>
      <c r="AE80" s="611"/>
      <c r="AF80" s="611"/>
      <c r="AG80" s="611"/>
      <c r="AH80" s="611"/>
      <c r="AI80" s="611"/>
      <c r="AJ80" s="611"/>
      <c r="AK80" s="611"/>
      <c r="AL80" s="611"/>
      <c r="AM80" s="611"/>
      <c r="AN80" s="611"/>
      <c r="AO80" s="611"/>
      <c r="AP80" s="611"/>
      <c r="AQ80" s="611"/>
      <c r="AR80" s="611"/>
      <c r="AS80" s="611"/>
      <c r="AT80" s="611"/>
      <c r="AU80" s="611"/>
      <c r="AV80" s="611"/>
      <c r="AW80" s="611"/>
      <c r="AX80" s="611"/>
      <c r="AY80" s="611"/>
      <c r="AZ80" s="611"/>
      <c r="BA80" s="611"/>
    </row>
    <row r="81" spans="1:53" s="607" customFormat="1" x14ac:dyDescent="0.2">
      <c r="B81" s="607" t="s">
        <v>305</v>
      </c>
      <c r="O81" s="611"/>
      <c r="P81" s="611"/>
      <c r="Q81" s="611"/>
      <c r="R81" s="611"/>
      <c r="S81" s="611"/>
      <c r="T81" s="611"/>
      <c r="U81" s="611"/>
      <c r="V81" s="611"/>
      <c r="W81" s="611"/>
      <c r="X81" s="611"/>
      <c r="Y81" s="611"/>
      <c r="Z81" s="611"/>
      <c r="AA81" s="611"/>
      <c r="AB81" s="611"/>
      <c r="AC81" s="611"/>
      <c r="AD81" s="611"/>
      <c r="AE81" s="611"/>
      <c r="AF81" s="611"/>
      <c r="AG81" s="611"/>
      <c r="AH81" s="611"/>
      <c r="AI81" s="611"/>
      <c r="AJ81" s="611"/>
      <c r="AK81" s="611"/>
      <c r="AL81" s="611"/>
      <c r="AM81" s="611"/>
      <c r="AN81" s="611"/>
      <c r="AO81" s="611"/>
      <c r="AP81" s="611"/>
      <c r="AQ81" s="611"/>
      <c r="AR81" s="611"/>
      <c r="AS81" s="611"/>
      <c r="AT81" s="611"/>
      <c r="AU81" s="611"/>
      <c r="AV81" s="611"/>
      <c r="AW81" s="611"/>
      <c r="AX81" s="611"/>
      <c r="AY81" s="611"/>
      <c r="AZ81" s="611"/>
      <c r="BA81" s="611"/>
    </row>
    <row r="82" spans="1:53" s="607" customFormat="1" x14ac:dyDescent="0.2">
      <c r="A82" s="610"/>
      <c r="O82" s="611"/>
      <c r="P82" s="611"/>
      <c r="Q82" s="611"/>
      <c r="R82" s="611"/>
      <c r="S82" s="611"/>
      <c r="T82" s="611"/>
      <c r="U82" s="611"/>
      <c r="V82" s="611"/>
      <c r="W82" s="611"/>
      <c r="X82" s="611"/>
      <c r="Y82" s="611"/>
      <c r="Z82" s="611"/>
      <c r="AA82" s="611"/>
      <c r="AB82" s="611"/>
      <c r="AC82" s="611"/>
      <c r="AD82" s="611"/>
      <c r="AE82" s="611"/>
      <c r="AF82" s="611"/>
      <c r="AG82" s="611"/>
      <c r="AH82" s="611"/>
      <c r="AI82" s="611"/>
      <c r="AJ82" s="611"/>
      <c r="AK82" s="611"/>
      <c r="AL82" s="611"/>
      <c r="AM82" s="611"/>
      <c r="AN82" s="611"/>
      <c r="AO82" s="611"/>
      <c r="AP82" s="611"/>
      <c r="AQ82" s="611"/>
      <c r="AR82" s="611"/>
      <c r="AS82" s="611"/>
      <c r="AT82" s="611"/>
      <c r="AU82" s="611"/>
      <c r="AV82" s="611"/>
      <c r="AW82" s="611"/>
      <c r="AX82" s="611"/>
      <c r="AY82" s="611"/>
      <c r="AZ82" s="611"/>
      <c r="BA82" s="611"/>
    </row>
    <row r="83" spans="1:53" s="607" customFormat="1" x14ac:dyDescent="0.2">
      <c r="A83" s="610"/>
      <c r="O83" s="611"/>
      <c r="P83" s="611"/>
      <c r="Q83" s="611"/>
      <c r="R83" s="611"/>
      <c r="S83" s="611"/>
      <c r="T83" s="611"/>
      <c r="U83" s="611"/>
      <c r="V83" s="611"/>
      <c r="W83" s="611"/>
      <c r="X83" s="611"/>
      <c r="Y83" s="611"/>
      <c r="Z83" s="611"/>
      <c r="AA83" s="611"/>
      <c r="AB83" s="611"/>
      <c r="AC83" s="611"/>
      <c r="AD83" s="611"/>
      <c r="AE83" s="611"/>
      <c r="AF83" s="611"/>
      <c r="AG83" s="611"/>
      <c r="AH83" s="611"/>
      <c r="AI83" s="611"/>
      <c r="AJ83" s="611"/>
      <c r="AK83" s="611"/>
      <c r="AL83" s="611"/>
      <c r="AM83" s="611"/>
      <c r="AN83" s="611"/>
      <c r="AO83" s="611"/>
      <c r="AP83" s="611"/>
      <c r="AQ83" s="611"/>
      <c r="AR83" s="611"/>
      <c r="AS83" s="611"/>
      <c r="AT83" s="611"/>
      <c r="AU83" s="611"/>
      <c r="AV83" s="611"/>
      <c r="AW83" s="611"/>
      <c r="AX83" s="611"/>
      <c r="AY83" s="611"/>
      <c r="AZ83" s="611"/>
      <c r="BA83" s="611"/>
    </row>
    <row r="84" spans="1:53" s="607" customFormat="1" x14ac:dyDescent="0.2">
      <c r="A84" s="610"/>
      <c r="O84" s="611"/>
      <c r="P84" s="611"/>
      <c r="Q84" s="611"/>
      <c r="R84" s="611"/>
      <c r="S84" s="611"/>
      <c r="T84" s="611"/>
      <c r="U84" s="611"/>
      <c r="V84" s="611"/>
      <c r="W84" s="611"/>
      <c r="X84" s="611"/>
      <c r="Y84" s="611"/>
      <c r="Z84" s="611"/>
      <c r="AA84" s="611"/>
      <c r="AB84" s="611"/>
      <c r="AC84" s="611"/>
      <c r="AD84" s="611"/>
      <c r="AE84" s="611"/>
      <c r="AF84" s="611"/>
      <c r="AG84" s="611"/>
      <c r="AH84" s="611"/>
      <c r="AI84" s="611"/>
      <c r="AJ84" s="611"/>
      <c r="AK84" s="611"/>
      <c r="AL84" s="611"/>
      <c r="AM84" s="611"/>
      <c r="AN84" s="611"/>
      <c r="AO84" s="611"/>
      <c r="AP84" s="611"/>
      <c r="AQ84" s="611"/>
      <c r="AR84" s="611"/>
      <c r="AS84" s="611"/>
      <c r="AT84" s="611"/>
      <c r="AU84" s="611"/>
      <c r="AV84" s="611"/>
      <c r="AW84" s="611"/>
      <c r="AX84" s="611"/>
      <c r="AY84" s="611"/>
      <c r="AZ84" s="611"/>
      <c r="BA84" s="611"/>
    </row>
    <row r="85" spans="1:53" s="607" customFormat="1" x14ac:dyDescent="0.2">
      <c r="A85" s="610"/>
      <c r="O85" s="611"/>
      <c r="P85" s="611"/>
      <c r="Q85" s="611"/>
      <c r="R85" s="611"/>
      <c r="S85" s="611"/>
      <c r="T85" s="611"/>
      <c r="U85" s="611"/>
      <c r="V85" s="611"/>
      <c r="W85" s="611"/>
      <c r="X85" s="611"/>
      <c r="Y85" s="611"/>
      <c r="Z85" s="611"/>
      <c r="AA85" s="611"/>
      <c r="AB85" s="611"/>
      <c r="AC85" s="611"/>
      <c r="AD85" s="611"/>
      <c r="AE85" s="611"/>
      <c r="AF85" s="611"/>
      <c r="AG85" s="611"/>
      <c r="AH85" s="611"/>
      <c r="AI85" s="611"/>
      <c r="AJ85" s="611"/>
      <c r="AK85" s="611"/>
      <c r="AL85" s="611"/>
      <c r="AM85" s="611"/>
      <c r="AN85" s="611"/>
      <c r="AO85" s="611"/>
      <c r="AP85" s="611"/>
      <c r="AQ85" s="611"/>
      <c r="AR85" s="611"/>
      <c r="AS85" s="611"/>
      <c r="AT85" s="611"/>
      <c r="AU85" s="611"/>
      <c r="AV85" s="611"/>
      <c r="AW85" s="611"/>
      <c r="AX85" s="611"/>
      <c r="AY85" s="611"/>
      <c r="AZ85" s="611"/>
      <c r="BA85" s="611"/>
    </row>
    <row r="86" spans="1:53" s="607" customFormat="1" x14ac:dyDescent="0.2">
      <c r="A86" s="610"/>
      <c r="O86" s="611"/>
      <c r="P86" s="611"/>
      <c r="Q86" s="611"/>
      <c r="R86" s="611"/>
      <c r="S86" s="611"/>
      <c r="T86" s="611"/>
      <c r="U86" s="611"/>
      <c r="V86" s="611"/>
      <c r="W86" s="611"/>
      <c r="X86" s="611"/>
      <c r="Y86" s="611"/>
      <c r="Z86" s="611"/>
      <c r="AA86" s="611"/>
      <c r="AB86" s="611"/>
      <c r="AC86" s="611"/>
      <c r="AD86" s="611"/>
      <c r="AE86" s="611"/>
      <c r="AF86" s="611"/>
      <c r="AG86" s="611"/>
      <c r="AH86" s="611"/>
      <c r="AI86" s="611"/>
      <c r="AJ86" s="611"/>
      <c r="AK86" s="611"/>
      <c r="AL86" s="611"/>
      <c r="AM86" s="611"/>
      <c r="AN86" s="611"/>
      <c r="AO86" s="611"/>
      <c r="AP86" s="611"/>
      <c r="AQ86" s="611"/>
      <c r="AR86" s="611"/>
      <c r="AS86" s="611"/>
      <c r="AT86" s="611"/>
      <c r="AU86" s="611"/>
      <c r="AV86" s="611"/>
      <c r="AW86" s="611"/>
      <c r="AX86" s="611"/>
      <c r="AY86" s="611"/>
      <c r="AZ86" s="611"/>
      <c r="BA86" s="611"/>
    </row>
    <row r="87" spans="1:53" s="607" customFormat="1" x14ac:dyDescent="0.2">
      <c r="A87" s="610"/>
      <c r="O87" s="611"/>
      <c r="P87" s="611"/>
      <c r="Q87" s="611"/>
      <c r="R87" s="611"/>
      <c r="S87" s="611"/>
      <c r="T87" s="611"/>
      <c r="U87" s="611"/>
      <c r="V87" s="611"/>
      <c r="W87" s="611"/>
      <c r="X87" s="611"/>
      <c r="Y87" s="611"/>
      <c r="Z87" s="611"/>
      <c r="AA87" s="611"/>
      <c r="AB87" s="611"/>
      <c r="AC87" s="611"/>
      <c r="AD87" s="611"/>
      <c r="AE87" s="611"/>
      <c r="AF87" s="611"/>
      <c r="AG87" s="611"/>
      <c r="AH87" s="611"/>
      <c r="AI87" s="611"/>
      <c r="AJ87" s="611"/>
      <c r="AK87" s="611"/>
      <c r="AL87" s="611"/>
      <c r="AM87" s="611"/>
      <c r="AN87" s="611"/>
      <c r="AO87" s="611"/>
      <c r="AP87" s="611"/>
      <c r="AQ87" s="611"/>
      <c r="AR87" s="611"/>
      <c r="AS87" s="611"/>
      <c r="AT87" s="611"/>
      <c r="AU87" s="611"/>
      <c r="AV87" s="611"/>
      <c r="AW87" s="611"/>
      <c r="AX87" s="611"/>
      <c r="AY87" s="611"/>
      <c r="AZ87" s="611"/>
      <c r="BA87" s="611"/>
    </row>
    <row r="88" spans="1:53" s="607" customFormat="1" ht="15" x14ac:dyDescent="0.25">
      <c r="A88" s="138" t="s">
        <v>696</v>
      </c>
      <c r="I88" s="99"/>
      <c r="J88" s="610"/>
      <c r="K88" s="610"/>
      <c r="O88" s="611"/>
      <c r="P88" s="611"/>
      <c r="Q88" s="611"/>
      <c r="R88" s="611"/>
      <c r="S88" s="611"/>
      <c r="T88" s="611"/>
      <c r="U88" s="611"/>
      <c r="V88" s="611"/>
      <c r="W88" s="611"/>
      <c r="X88" s="611"/>
      <c r="Y88" s="611"/>
      <c r="Z88" s="611"/>
      <c r="AA88" s="611"/>
      <c r="AB88" s="611"/>
      <c r="AC88" s="611"/>
      <c r="AD88" s="611"/>
      <c r="AE88" s="611"/>
      <c r="AF88" s="611"/>
      <c r="AG88" s="611"/>
      <c r="AH88" s="611"/>
      <c r="AI88" s="611"/>
      <c r="AJ88" s="611"/>
      <c r="AK88" s="611"/>
      <c r="AL88" s="611"/>
      <c r="AM88" s="611"/>
      <c r="AN88" s="611"/>
      <c r="AO88" s="611"/>
      <c r="AP88" s="611"/>
      <c r="AQ88" s="611"/>
      <c r="AR88" s="611"/>
      <c r="AS88" s="611"/>
      <c r="AT88" s="611"/>
      <c r="AU88" s="611"/>
      <c r="AV88" s="611"/>
      <c r="AW88" s="611"/>
      <c r="AX88" s="611"/>
      <c r="AY88" s="611"/>
      <c r="AZ88" s="611"/>
      <c r="BA88" s="611"/>
    </row>
    <row r="89" spans="1:53" s="607" customFormat="1" ht="15" x14ac:dyDescent="0.25">
      <c r="A89" s="138"/>
      <c r="I89" s="99"/>
      <c r="J89" s="610"/>
      <c r="K89" s="610"/>
      <c r="O89" s="611"/>
      <c r="P89" s="611"/>
      <c r="Q89" s="611"/>
      <c r="R89" s="611"/>
      <c r="S89" s="611"/>
      <c r="T89" s="611"/>
      <c r="U89" s="611"/>
      <c r="V89" s="611"/>
      <c r="W89" s="611"/>
      <c r="X89" s="611"/>
      <c r="Y89" s="611"/>
      <c r="Z89" s="611"/>
      <c r="AA89" s="611"/>
      <c r="AB89" s="611"/>
      <c r="AC89" s="611"/>
      <c r="AD89" s="611"/>
      <c r="AE89" s="611"/>
      <c r="AF89" s="611"/>
      <c r="AG89" s="611"/>
      <c r="AH89" s="611"/>
      <c r="AI89" s="611"/>
      <c r="AJ89" s="611"/>
      <c r="AK89" s="611"/>
      <c r="AL89" s="611"/>
      <c r="AM89" s="611"/>
      <c r="AN89" s="611"/>
      <c r="AO89" s="611"/>
      <c r="AP89" s="611"/>
      <c r="AQ89" s="611"/>
      <c r="AR89" s="611"/>
      <c r="AS89" s="611"/>
      <c r="AT89" s="611"/>
      <c r="AU89" s="611"/>
      <c r="AV89" s="611"/>
      <c r="AW89" s="611"/>
      <c r="AX89" s="611"/>
      <c r="AY89" s="611"/>
      <c r="AZ89" s="611"/>
      <c r="BA89" s="611"/>
    </row>
    <row r="90" spans="1:53" s="607" customFormat="1" ht="13.5" thickBot="1" x14ac:dyDescent="0.25">
      <c r="A90" s="82"/>
      <c r="B90" s="656"/>
      <c r="C90" s="657"/>
      <c r="D90" s="658"/>
      <c r="E90" s="659"/>
      <c r="F90" s="613"/>
      <c r="Q90" s="611"/>
      <c r="R90" s="611"/>
      <c r="S90" s="611"/>
      <c r="T90" s="611"/>
      <c r="U90" s="611"/>
      <c r="V90" s="611"/>
      <c r="W90" s="611"/>
      <c r="X90" s="611"/>
      <c r="Y90" s="611"/>
      <c r="Z90" s="611"/>
      <c r="AA90" s="611"/>
      <c r="AB90" s="611"/>
      <c r="AC90" s="611"/>
      <c r="AD90" s="611"/>
      <c r="AE90" s="611"/>
      <c r="AF90" s="611"/>
      <c r="AG90" s="611"/>
      <c r="AH90" s="611"/>
      <c r="AI90" s="611"/>
      <c r="AJ90" s="611"/>
      <c r="AK90" s="611"/>
      <c r="AL90" s="611"/>
      <c r="AM90" s="611"/>
      <c r="AN90" s="611"/>
      <c r="AO90" s="611"/>
      <c r="AP90" s="611"/>
      <c r="AQ90" s="611"/>
      <c r="AR90" s="611"/>
      <c r="AS90" s="611"/>
      <c r="AT90" s="611"/>
      <c r="AU90" s="611"/>
      <c r="AV90" s="611"/>
      <c r="AW90" s="611"/>
      <c r="AX90" s="611"/>
      <c r="AY90" s="611"/>
      <c r="AZ90" s="611"/>
      <c r="BA90" s="611"/>
    </row>
    <row r="91" spans="1:53" s="607" customFormat="1" ht="29.25" customHeight="1" thickBot="1" x14ac:dyDescent="0.25">
      <c r="A91" s="610"/>
      <c r="B91" s="693" t="s">
        <v>16</v>
      </c>
      <c r="C91" s="699" t="str">
        <f>B9</f>
        <v>SR POMURSKA</v>
      </c>
      <c r="D91" s="691" t="str">
        <f>B17</f>
        <v>SR PODRAVSKA</v>
      </c>
      <c r="E91" s="704" t="str">
        <f>B22</f>
        <v xml:space="preserve">SR KOROŠKA </v>
      </c>
      <c r="F91" s="705" t="str">
        <f>B31</f>
        <v xml:space="preserve">SR SAVINJSKA </v>
      </c>
      <c r="G91" s="692" t="str">
        <f>B36</f>
        <v>SR ZASAVSKA</v>
      </c>
      <c r="H91" s="706" t="str">
        <f>B42</f>
        <v xml:space="preserve">SR POSAVSKA </v>
      </c>
      <c r="I91" s="692" t="str">
        <f>B49</f>
        <v>SR JUGOVSHODNA SLOVENIJA</v>
      </c>
      <c r="J91" s="706" t="str">
        <f>B57</f>
        <v xml:space="preserve">SR OSREDNJESLOVENSKA </v>
      </c>
      <c r="K91" s="692" t="str">
        <f>B63</f>
        <v xml:space="preserve">SR GORENJSKA </v>
      </c>
      <c r="L91" s="706" t="str">
        <f>B67</f>
        <v>SR PRIMORSKO-NOTRANJSKA</v>
      </c>
      <c r="M91" s="692" t="str">
        <f>B72</f>
        <v>SR  GORIŠKA</v>
      </c>
      <c r="N91" s="707" t="str">
        <f>B77</f>
        <v>SR OBALNO-KRAŠKA</v>
      </c>
      <c r="O91" s="700" t="s">
        <v>677</v>
      </c>
      <c r="P91" s="708" t="s">
        <v>694</v>
      </c>
      <c r="Q91" s="665"/>
      <c r="R91" s="611"/>
      <c r="S91" s="611"/>
      <c r="T91" s="611"/>
      <c r="U91" s="611"/>
      <c r="V91" s="611"/>
      <c r="W91" s="611"/>
      <c r="X91" s="611"/>
      <c r="Y91" s="611"/>
      <c r="Z91" s="611"/>
      <c r="AA91" s="611"/>
      <c r="AB91" s="611"/>
      <c r="AC91" s="611"/>
      <c r="AD91" s="611"/>
      <c r="AE91" s="611"/>
      <c r="AF91" s="611"/>
      <c r="AG91" s="611"/>
      <c r="AH91" s="611"/>
      <c r="AI91" s="611"/>
      <c r="AJ91" s="611"/>
      <c r="AK91" s="611"/>
      <c r="AL91" s="611"/>
      <c r="AM91" s="611"/>
      <c r="AN91" s="611"/>
      <c r="AO91" s="611"/>
      <c r="AP91" s="611"/>
      <c r="AQ91" s="611"/>
      <c r="AR91" s="611"/>
      <c r="AS91" s="611"/>
      <c r="AT91" s="611"/>
      <c r="AU91" s="611"/>
      <c r="AV91" s="611"/>
      <c r="AW91" s="611"/>
      <c r="AX91" s="611"/>
      <c r="AY91" s="611"/>
      <c r="AZ91" s="611"/>
      <c r="BA91" s="611"/>
    </row>
    <row r="92" spans="1:53" s="607" customFormat="1" ht="12.75" customHeight="1" x14ac:dyDescent="0.2">
      <c r="A92" s="610"/>
      <c r="B92" s="709" t="s">
        <v>674</v>
      </c>
      <c r="C92" s="714"/>
      <c r="D92" s="715"/>
      <c r="E92" s="716"/>
      <c r="F92" s="717">
        <v>3</v>
      </c>
      <c r="G92" s="718"/>
      <c r="H92" s="717"/>
      <c r="I92" s="718"/>
      <c r="J92" s="717"/>
      <c r="K92" s="718"/>
      <c r="L92" s="717"/>
      <c r="M92" s="718"/>
      <c r="N92" s="717"/>
      <c r="O92" s="701">
        <f>SUM(C92:N92)</f>
        <v>3</v>
      </c>
      <c r="P92" s="866">
        <f>O92+O93+O94+O95+O96+O97+O98</f>
        <v>673</v>
      </c>
      <c r="Q92" s="872" t="s">
        <v>59</v>
      </c>
      <c r="R92" s="611"/>
      <c r="S92" s="611"/>
      <c r="T92" s="611"/>
      <c r="U92" s="611"/>
      <c r="V92" s="611"/>
      <c r="W92" s="611"/>
      <c r="X92" s="611"/>
      <c r="Y92" s="611"/>
      <c r="Z92" s="611"/>
      <c r="AA92" s="611"/>
      <c r="AB92" s="611"/>
      <c r="AC92" s="611"/>
      <c r="AD92" s="611"/>
      <c r="AE92" s="611"/>
      <c r="AF92" s="611"/>
      <c r="AG92" s="611"/>
      <c r="AH92" s="611"/>
      <c r="AI92" s="611"/>
      <c r="AJ92" s="611"/>
      <c r="AK92" s="611"/>
      <c r="AL92" s="611"/>
      <c r="AM92" s="611"/>
      <c r="AN92" s="611"/>
      <c r="AO92" s="611"/>
      <c r="AP92" s="611"/>
      <c r="AQ92" s="611"/>
      <c r="AR92" s="611"/>
      <c r="AS92" s="611"/>
      <c r="AT92" s="611"/>
      <c r="AU92" s="611"/>
      <c r="AV92" s="611"/>
      <c r="AW92" s="611"/>
      <c r="AX92" s="611"/>
      <c r="AY92" s="611"/>
      <c r="AZ92" s="611"/>
      <c r="BA92" s="611"/>
    </row>
    <row r="93" spans="1:53" s="607" customFormat="1" ht="12.75" customHeight="1" x14ac:dyDescent="0.2">
      <c r="A93" s="610"/>
      <c r="B93" s="710" t="s">
        <v>61</v>
      </c>
      <c r="C93" s="719">
        <v>27</v>
      </c>
      <c r="D93" s="720">
        <v>81</v>
      </c>
      <c r="E93" s="696">
        <v>20</v>
      </c>
      <c r="F93" s="721">
        <v>41</v>
      </c>
      <c r="G93" s="697">
        <v>10</v>
      </c>
      <c r="H93" s="722">
        <v>21</v>
      </c>
      <c r="I93" s="697">
        <v>25</v>
      </c>
      <c r="J93" s="721">
        <v>104</v>
      </c>
      <c r="K93" s="697">
        <v>48</v>
      </c>
      <c r="L93" s="721">
        <v>16</v>
      </c>
      <c r="M93" s="697">
        <v>34</v>
      </c>
      <c r="N93" s="721">
        <v>17</v>
      </c>
      <c r="O93" s="695">
        <f t="shared" ref="O93:O101" si="10">SUM(C93:N93)</f>
        <v>444</v>
      </c>
      <c r="P93" s="867"/>
      <c r="Q93" s="872"/>
      <c r="R93" s="611"/>
      <c r="S93" s="611"/>
      <c r="T93" s="611"/>
      <c r="U93" s="611"/>
      <c r="V93" s="611"/>
      <c r="W93" s="611"/>
      <c r="X93" s="611"/>
      <c r="Y93" s="611"/>
      <c r="Z93" s="611"/>
      <c r="AA93" s="611"/>
      <c r="AB93" s="611"/>
      <c r="AC93" s="611"/>
      <c r="AD93" s="611"/>
      <c r="AE93" s="611"/>
      <c r="AF93" s="611"/>
      <c r="AG93" s="611"/>
      <c r="AH93" s="611"/>
      <c r="AI93" s="611"/>
      <c r="AJ93" s="611"/>
      <c r="AK93" s="611"/>
      <c r="AL93" s="611"/>
      <c r="AM93" s="611"/>
      <c r="AN93" s="611"/>
      <c r="AO93" s="611"/>
      <c r="AP93" s="611"/>
      <c r="AQ93" s="611"/>
      <c r="AR93" s="611"/>
      <c r="AS93" s="611"/>
      <c r="AT93" s="611"/>
      <c r="AU93" s="611"/>
      <c r="AV93" s="611"/>
      <c r="AW93" s="611"/>
      <c r="AX93" s="611"/>
      <c r="AY93" s="611"/>
      <c r="AZ93" s="611"/>
      <c r="BA93" s="611"/>
    </row>
    <row r="94" spans="1:53" s="607" customFormat="1" ht="12.75" customHeight="1" x14ac:dyDescent="0.2">
      <c r="A94" s="610"/>
      <c r="B94" s="710" t="s">
        <v>62</v>
      </c>
      <c r="C94" s="719">
        <v>5</v>
      </c>
      <c r="D94" s="720">
        <v>23</v>
      </c>
      <c r="E94" s="696">
        <v>6</v>
      </c>
      <c r="F94" s="721">
        <v>26</v>
      </c>
      <c r="G94" s="697">
        <v>6</v>
      </c>
      <c r="H94" s="722">
        <v>8</v>
      </c>
      <c r="I94" s="697">
        <v>26</v>
      </c>
      <c r="J94" s="721">
        <v>52</v>
      </c>
      <c r="K94" s="697">
        <v>28</v>
      </c>
      <c r="L94" s="721">
        <v>2</v>
      </c>
      <c r="M94" s="697">
        <v>11</v>
      </c>
      <c r="N94" s="721">
        <v>12</v>
      </c>
      <c r="O94" s="695">
        <f t="shared" si="10"/>
        <v>205</v>
      </c>
      <c r="P94" s="867"/>
      <c r="Q94" s="872"/>
      <c r="R94" s="698"/>
      <c r="S94" s="611"/>
      <c r="T94" s="611"/>
      <c r="U94" s="611"/>
      <c r="V94" s="611"/>
      <c r="W94" s="611"/>
      <c r="X94" s="611"/>
      <c r="Y94" s="611"/>
      <c r="Z94" s="611"/>
      <c r="AA94" s="611"/>
      <c r="AB94" s="611"/>
      <c r="AC94" s="611"/>
      <c r="AD94" s="611"/>
      <c r="AE94" s="611"/>
      <c r="AF94" s="611"/>
      <c r="AG94" s="611"/>
      <c r="AH94" s="611"/>
      <c r="AI94" s="611"/>
      <c r="AJ94" s="611"/>
      <c r="AK94" s="611"/>
      <c r="AL94" s="611"/>
      <c r="AM94" s="611"/>
      <c r="AN94" s="611"/>
      <c r="AO94" s="611"/>
      <c r="AP94" s="611"/>
      <c r="AQ94" s="611"/>
      <c r="AR94" s="611"/>
      <c r="AS94" s="611"/>
      <c r="AT94" s="611"/>
      <c r="AU94" s="611"/>
      <c r="AV94" s="611"/>
      <c r="AW94" s="611"/>
      <c r="AX94" s="611"/>
      <c r="AY94" s="611"/>
      <c r="AZ94" s="611"/>
      <c r="BA94" s="611"/>
    </row>
    <row r="95" spans="1:53" s="607" customFormat="1" ht="12.75" customHeight="1" x14ac:dyDescent="0.2">
      <c r="A95" s="610"/>
      <c r="B95" s="710" t="s">
        <v>64</v>
      </c>
      <c r="C95" s="719"/>
      <c r="D95" s="720"/>
      <c r="E95" s="696">
        <v>2</v>
      </c>
      <c r="F95" s="721">
        <v>1</v>
      </c>
      <c r="G95" s="697">
        <v>1</v>
      </c>
      <c r="H95" s="722"/>
      <c r="I95" s="697">
        <v>1</v>
      </c>
      <c r="J95" s="721">
        <v>2</v>
      </c>
      <c r="K95" s="697">
        <v>1</v>
      </c>
      <c r="L95" s="721"/>
      <c r="M95" s="697"/>
      <c r="N95" s="721">
        <v>1</v>
      </c>
      <c r="O95" s="695">
        <f t="shared" si="10"/>
        <v>9</v>
      </c>
      <c r="P95" s="867"/>
      <c r="Q95" s="872"/>
      <c r="R95" s="611"/>
      <c r="S95" s="611"/>
      <c r="T95" s="611"/>
      <c r="U95" s="611"/>
      <c r="V95" s="611"/>
      <c r="W95" s="611"/>
      <c r="X95" s="611"/>
      <c r="Y95" s="611"/>
      <c r="Z95" s="611"/>
      <c r="AA95" s="611"/>
      <c r="AB95" s="611"/>
      <c r="AC95" s="611"/>
      <c r="AD95" s="611"/>
      <c r="AE95" s="611"/>
      <c r="AF95" s="611"/>
      <c r="AG95" s="611"/>
      <c r="AH95" s="611"/>
      <c r="AI95" s="611"/>
      <c r="AJ95" s="611"/>
      <c r="AK95" s="611"/>
      <c r="AL95" s="611"/>
      <c r="AM95" s="611"/>
      <c r="AN95" s="611"/>
      <c r="AO95" s="611"/>
      <c r="AP95" s="611"/>
      <c r="AQ95" s="611"/>
      <c r="AR95" s="611"/>
      <c r="AS95" s="611"/>
      <c r="AT95" s="611"/>
      <c r="AU95" s="611"/>
      <c r="AV95" s="611"/>
      <c r="AW95" s="611"/>
      <c r="AX95" s="611"/>
      <c r="AY95" s="611"/>
      <c r="AZ95" s="611"/>
      <c r="BA95" s="611"/>
    </row>
    <row r="96" spans="1:53" s="607" customFormat="1" ht="12.75" customHeight="1" x14ac:dyDescent="0.2">
      <c r="A96" s="610"/>
      <c r="B96" s="710" t="s">
        <v>676</v>
      </c>
      <c r="C96" s="719"/>
      <c r="D96" s="720"/>
      <c r="E96" s="696"/>
      <c r="F96" s="721"/>
      <c r="G96" s="697"/>
      <c r="H96" s="722"/>
      <c r="I96" s="697"/>
      <c r="J96" s="721">
        <v>3</v>
      </c>
      <c r="K96" s="697"/>
      <c r="L96" s="721"/>
      <c r="M96" s="697"/>
      <c r="N96" s="721"/>
      <c r="O96" s="695">
        <f t="shared" si="10"/>
        <v>3</v>
      </c>
      <c r="P96" s="867"/>
      <c r="Q96" s="872"/>
      <c r="R96" s="611"/>
      <c r="S96" s="611"/>
      <c r="T96" s="611"/>
      <c r="U96" s="611"/>
      <c r="V96" s="611"/>
      <c r="W96" s="611"/>
      <c r="X96" s="611"/>
      <c r="Y96" s="611"/>
      <c r="Z96" s="611"/>
      <c r="AA96" s="611"/>
      <c r="AB96" s="611"/>
      <c r="AC96" s="611"/>
      <c r="AD96" s="611"/>
      <c r="AE96" s="611"/>
      <c r="AF96" s="611"/>
      <c r="AG96" s="611"/>
      <c r="AH96" s="611"/>
      <c r="AI96" s="611"/>
      <c r="AJ96" s="611"/>
      <c r="AK96" s="611"/>
      <c r="AL96" s="611"/>
      <c r="AM96" s="611"/>
      <c r="AN96" s="611"/>
      <c r="AO96" s="611"/>
      <c r="AP96" s="611"/>
      <c r="AQ96" s="611"/>
      <c r="AR96" s="611"/>
      <c r="AS96" s="611"/>
      <c r="AT96" s="611"/>
      <c r="AU96" s="611"/>
      <c r="AV96" s="611"/>
      <c r="AW96" s="611"/>
      <c r="AX96" s="611"/>
      <c r="AY96" s="611"/>
      <c r="AZ96" s="611"/>
      <c r="BA96" s="611"/>
    </row>
    <row r="97" spans="1:53" s="607" customFormat="1" ht="12.75" customHeight="1" x14ac:dyDescent="0.2">
      <c r="A97" s="610"/>
      <c r="B97" s="710" t="s">
        <v>66</v>
      </c>
      <c r="C97" s="719">
        <v>1</v>
      </c>
      <c r="D97" s="720">
        <v>1</v>
      </c>
      <c r="E97" s="696">
        <v>1</v>
      </c>
      <c r="F97" s="721">
        <v>1</v>
      </c>
      <c r="G97" s="697"/>
      <c r="H97" s="722"/>
      <c r="I97" s="697"/>
      <c r="J97" s="721">
        <v>1</v>
      </c>
      <c r="K97" s="697"/>
      <c r="L97" s="721"/>
      <c r="M97" s="697"/>
      <c r="N97" s="721"/>
      <c r="O97" s="695">
        <f t="shared" si="10"/>
        <v>5</v>
      </c>
      <c r="P97" s="867"/>
      <c r="Q97" s="872"/>
      <c r="R97" s="611"/>
      <c r="S97" s="611"/>
      <c r="T97" s="611"/>
      <c r="U97" s="611"/>
      <c r="V97" s="611"/>
      <c r="W97" s="611"/>
      <c r="X97" s="611"/>
      <c r="Y97" s="611"/>
      <c r="Z97" s="611"/>
      <c r="AA97" s="611"/>
      <c r="AB97" s="611"/>
      <c r="AC97" s="611"/>
      <c r="AD97" s="611"/>
      <c r="AE97" s="611"/>
      <c r="AF97" s="611"/>
      <c r="AG97" s="611"/>
      <c r="AH97" s="611"/>
      <c r="AI97" s="611"/>
      <c r="AJ97" s="611"/>
      <c r="AK97" s="611"/>
      <c r="AL97" s="611"/>
      <c r="AM97" s="611"/>
      <c r="AN97" s="611"/>
      <c r="AO97" s="611"/>
      <c r="AP97" s="611"/>
      <c r="AQ97" s="611"/>
      <c r="AR97" s="611"/>
      <c r="AS97" s="611"/>
      <c r="AT97" s="611"/>
      <c r="AU97" s="611"/>
      <c r="AV97" s="611"/>
      <c r="AW97" s="611"/>
      <c r="AX97" s="611"/>
      <c r="AY97" s="611"/>
      <c r="AZ97" s="611"/>
      <c r="BA97" s="611"/>
    </row>
    <row r="98" spans="1:53" s="607" customFormat="1" ht="15" customHeight="1" x14ac:dyDescent="0.2">
      <c r="A98" s="610"/>
      <c r="B98" s="711" t="s">
        <v>67</v>
      </c>
      <c r="C98" s="719"/>
      <c r="D98" s="720">
        <v>3</v>
      </c>
      <c r="E98" s="696"/>
      <c r="F98" s="721"/>
      <c r="G98" s="697"/>
      <c r="H98" s="722"/>
      <c r="I98" s="697"/>
      <c r="J98" s="721">
        <v>1</v>
      </c>
      <c r="K98" s="697"/>
      <c r="L98" s="721"/>
      <c r="M98" s="697"/>
      <c r="N98" s="721"/>
      <c r="O98" s="695">
        <f t="shared" si="10"/>
        <v>4</v>
      </c>
      <c r="P98" s="868"/>
      <c r="Q98" s="872"/>
      <c r="R98" s="611"/>
      <c r="S98" s="611"/>
      <c r="T98" s="611"/>
      <c r="U98" s="611"/>
      <c r="V98" s="611"/>
      <c r="W98" s="611"/>
      <c r="X98" s="611"/>
      <c r="Y98" s="611"/>
      <c r="Z98" s="611"/>
      <c r="AA98" s="611"/>
      <c r="AB98" s="611"/>
      <c r="AC98" s="611"/>
      <c r="AD98" s="611"/>
      <c r="AE98" s="611"/>
      <c r="AF98" s="611"/>
      <c r="AG98" s="611"/>
      <c r="AH98" s="611"/>
      <c r="AI98" s="611"/>
      <c r="AJ98" s="611"/>
      <c r="AK98" s="611"/>
      <c r="AL98" s="611"/>
      <c r="AM98" s="611"/>
      <c r="AN98" s="611"/>
      <c r="AO98" s="611"/>
      <c r="AP98" s="611"/>
      <c r="AQ98" s="611"/>
      <c r="AR98" s="611"/>
      <c r="AS98" s="611"/>
      <c r="AT98" s="611"/>
      <c r="AU98" s="611"/>
      <c r="AV98" s="611"/>
      <c r="AW98" s="611"/>
      <c r="AX98" s="611"/>
      <c r="AY98" s="611"/>
      <c r="AZ98" s="611"/>
      <c r="BA98" s="611"/>
    </row>
    <row r="99" spans="1:53" s="607" customFormat="1" x14ac:dyDescent="0.2">
      <c r="A99" s="610"/>
      <c r="B99" s="712" t="s">
        <v>63</v>
      </c>
      <c r="C99" s="719">
        <v>13</v>
      </c>
      <c r="D99" s="723">
        <v>15</v>
      </c>
      <c r="E99" s="724">
        <v>2</v>
      </c>
      <c r="F99" s="721">
        <v>28</v>
      </c>
      <c r="G99" s="697">
        <v>7</v>
      </c>
      <c r="H99" s="725">
        <v>5</v>
      </c>
      <c r="I99" s="697">
        <v>3</v>
      </c>
      <c r="J99" s="721">
        <v>34</v>
      </c>
      <c r="K99" s="697">
        <v>1</v>
      </c>
      <c r="L99" s="721">
        <v>2</v>
      </c>
      <c r="M99" s="697">
        <v>1</v>
      </c>
      <c r="N99" s="721">
        <v>12</v>
      </c>
      <c r="O99" s="695">
        <f t="shared" si="10"/>
        <v>123</v>
      </c>
      <c r="P99" s="869">
        <v>142</v>
      </c>
      <c r="Q99" s="873" t="s">
        <v>60</v>
      </c>
      <c r="R99" s="611"/>
      <c r="S99" s="611"/>
      <c r="T99" s="611"/>
      <c r="U99" s="611"/>
      <c r="V99" s="611"/>
      <c r="W99" s="611"/>
      <c r="X99" s="611"/>
      <c r="Y99" s="611"/>
      <c r="Z99" s="611"/>
      <c r="AA99" s="611"/>
      <c r="AB99" s="611"/>
      <c r="AC99" s="611"/>
      <c r="AD99" s="611"/>
      <c r="AE99" s="611"/>
      <c r="AF99" s="611"/>
      <c r="AG99" s="611"/>
      <c r="AH99" s="611"/>
      <c r="AI99" s="611"/>
      <c r="AJ99" s="611"/>
      <c r="AK99" s="611"/>
      <c r="AL99" s="611"/>
      <c r="AM99" s="611"/>
      <c r="AN99" s="611"/>
      <c r="AO99" s="611"/>
      <c r="AP99" s="611"/>
      <c r="AQ99" s="611"/>
      <c r="AR99" s="611"/>
      <c r="AS99" s="611"/>
      <c r="AT99" s="611"/>
      <c r="AU99" s="611"/>
      <c r="AV99" s="611"/>
      <c r="AW99" s="611"/>
      <c r="AX99" s="611"/>
      <c r="AY99" s="611"/>
      <c r="AZ99" s="611"/>
      <c r="BA99" s="611"/>
    </row>
    <row r="100" spans="1:53" ht="12.75" customHeight="1" x14ac:dyDescent="0.2">
      <c r="B100" s="712" t="s">
        <v>57</v>
      </c>
      <c r="C100" s="719">
        <v>3</v>
      </c>
      <c r="D100" s="723">
        <v>6</v>
      </c>
      <c r="E100" s="726"/>
      <c r="F100" s="721"/>
      <c r="G100" s="697">
        <v>2</v>
      </c>
      <c r="H100" s="727"/>
      <c r="I100" s="697"/>
      <c r="J100" s="721">
        <v>2</v>
      </c>
      <c r="K100" s="697">
        <v>1</v>
      </c>
      <c r="L100" s="721">
        <v>2</v>
      </c>
      <c r="M100" s="697"/>
      <c r="N100" s="721">
        <v>1</v>
      </c>
      <c r="O100" s="695">
        <f t="shared" si="10"/>
        <v>17</v>
      </c>
      <c r="P100" s="870"/>
      <c r="Q100" s="873"/>
    </row>
    <row r="101" spans="1:53" ht="13.5" thickBot="1" x14ac:dyDescent="0.25">
      <c r="B101" s="713" t="s">
        <v>675</v>
      </c>
      <c r="C101" s="728"/>
      <c r="D101" s="729">
        <v>2</v>
      </c>
      <c r="E101" s="726"/>
      <c r="F101" s="730"/>
      <c r="G101" s="697"/>
      <c r="H101" s="730"/>
      <c r="I101" s="697"/>
      <c r="J101" s="730"/>
      <c r="K101" s="697"/>
      <c r="L101" s="730"/>
      <c r="M101" s="697"/>
      <c r="N101" s="730"/>
      <c r="O101" s="695">
        <f t="shared" si="10"/>
        <v>2</v>
      </c>
      <c r="P101" s="871"/>
      <c r="Q101" s="873"/>
    </row>
    <row r="102" spans="1:53" ht="13.5" thickBot="1" x14ac:dyDescent="0.25">
      <c r="B102" s="694" t="s">
        <v>695</v>
      </c>
      <c r="C102" s="702">
        <f>SUM(C92:C101)</f>
        <v>49</v>
      </c>
      <c r="D102" s="690">
        <f t="shared" ref="D102:N102" si="11">SUM(D92:D101)</f>
        <v>131</v>
      </c>
      <c r="E102" s="690">
        <f t="shared" si="11"/>
        <v>31</v>
      </c>
      <c r="F102" s="690">
        <f t="shared" si="11"/>
        <v>100</v>
      </c>
      <c r="G102" s="690">
        <f t="shared" si="11"/>
        <v>26</v>
      </c>
      <c r="H102" s="690">
        <f t="shared" si="11"/>
        <v>34</v>
      </c>
      <c r="I102" s="690">
        <f t="shared" si="11"/>
        <v>55</v>
      </c>
      <c r="J102" s="690">
        <f t="shared" si="11"/>
        <v>199</v>
      </c>
      <c r="K102" s="690">
        <f t="shared" si="11"/>
        <v>79</v>
      </c>
      <c r="L102" s="690">
        <f t="shared" si="11"/>
        <v>22</v>
      </c>
      <c r="M102" s="690">
        <f t="shared" si="11"/>
        <v>46</v>
      </c>
      <c r="N102" s="690">
        <f t="shared" si="11"/>
        <v>43</v>
      </c>
      <c r="O102" s="703">
        <f>SUM(O92:O101)</f>
        <v>815</v>
      </c>
      <c r="P102" s="731">
        <v>4.7</v>
      </c>
      <c r="Q102" s="665"/>
    </row>
    <row r="103" spans="1:53" x14ac:dyDescent="0.2">
      <c r="E103" s="613"/>
      <c r="F103" s="613"/>
      <c r="Q103" s="665"/>
    </row>
    <row r="104" spans="1:53" x14ac:dyDescent="0.2">
      <c r="A104" s="607" t="s">
        <v>597</v>
      </c>
      <c r="B104" s="607" t="s">
        <v>56</v>
      </c>
      <c r="C104" s="607"/>
      <c r="D104" s="607"/>
      <c r="E104" s="607"/>
      <c r="Q104" s="665"/>
    </row>
    <row r="105" spans="1:53" x14ac:dyDescent="0.2">
      <c r="Q105" s="665"/>
    </row>
    <row r="106" spans="1:53" x14ac:dyDescent="0.2">
      <c r="A106" s="610" t="s">
        <v>678</v>
      </c>
    </row>
    <row r="107" spans="1:53" x14ac:dyDescent="0.2">
      <c r="B107" s="608" t="s">
        <v>679</v>
      </c>
    </row>
    <row r="108" spans="1:53" x14ac:dyDescent="0.2">
      <c r="B108" s="608" t="s">
        <v>680</v>
      </c>
    </row>
    <row r="109" spans="1:53" x14ac:dyDescent="0.2">
      <c r="B109" s="608" t="s">
        <v>682</v>
      </c>
    </row>
    <row r="110" spans="1:53" x14ac:dyDescent="0.2">
      <c r="B110" s="608" t="s">
        <v>683</v>
      </c>
    </row>
    <row r="111" spans="1:53" x14ac:dyDescent="0.2">
      <c r="B111" s="608" t="s">
        <v>684</v>
      </c>
    </row>
    <row r="112" spans="1:53" x14ac:dyDescent="0.2">
      <c r="B112" s="608" t="s">
        <v>685</v>
      </c>
    </row>
    <row r="113" spans="2:2" x14ac:dyDescent="0.2">
      <c r="B113" s="607"/>
    </row>
    <row r="114" spans="2:2" x14ac:dyDescent="0.2">
      <c r="B114" s="607"/>
    </row>
    <row r="115" spans="2:2" x14ac:dyDescent="0.2">
      <c r="B115" s="607"/>
    </row>
    <row r="116" spans="2:2" x14ac:dyDescent="0.2">
      <c r="B116" s="607"/>
    </row>
  </sheetData>
  <mergeCells count="5">
    <mergeCell ref="P92:P98"/>
    <mergeCell ref="P99:P101"/>
    <mergeCell ref="Q92:Q98"/>
    <mergeCell ref="Q99:Q101"/>
    <mergeCell ref="A78:B78"/>
  </mergeCells>
  <printOptions horizontalCentered="1"/>
  <pageMargins left="0" right="0" top="0" bottom="0" header="0" footer="0"/>
  <pageSetup paperSize="9" scale="17" orientation="portrait" r:id="rId1"/>
  <headerFooter scaleWithDoc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60"/>
  <sheetViews>
    <sheetView workbookViewId="0"/>
  </sheetViews>
  <sheetFormatPr defaultRowHeight="12.75" x14ac:dyDescent="0.2"/>
  <cols>
    <col min="1" max="1" width="25" style="663" customWidth="1"/>
    <col min="2" max="11" width="15.7109375" customWidth="1"/>
    <col min="12" max="13" width="15.7109375" style="672" customWidth="1"/>
    <col min="14" max="47" width="9.140625" style="672"/>
  </cols>
  <sheetData>
    <row r="1" spans="1:47" x14ac:dyDescent="0.2">
      <c r="A1" s="662" t="s">
        <v>747</v>
      </c>
    </row>
    <row r="2" spans="1:47" s="660" customFormat="1" x14ac:dyDescent="0.2">
      <c r="A2" s="662" t="s">
        <v>752</v>
      </c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672"/>
      <c r="AH2" s="672"/>
      <c r="AI2" s="672"/>
      <c r="AJ2" s="672"/>
      <c r="AK2" s="672"/>
      <c r="AL2" s="672"/>
      <c r="AM2" s="672"/>
      <c r="AN2" s="672"/>
      <c r="AO2" s="672"/>
      <c r="AP2" s="672"/>
      <c r="AQ2" s="672"/>
      <c r="AR2" s="672"/>
      <c r="AS2" s="672"/>
      <c r="AT2" s="672"/>
      <c r="AU2" s="672"/>
    </row>
    <row r="3" spans="1:47" ht="13.5" thickBot="1" x14ac:dyDescent="0.25"/>
    <row r="4" spans="1:47" ht="13.5" thickBot="1" x14ac:dyDescent="0.25">
      <c r="A4" s="879" t="s">
        <v>746</v>
      </c>
      <c r="B4" s="881" t="s">
        <v>50</v>
      </c>
      <c r="C4" s="876" t="s">
        <v>699</v>
      </c>
      <c r="D4" s="877"/>
      <c r="E4" s="877"/>
      <c r="F4" s="877"/>
      <c r="G4" s="877"/>
      <c r="H4" s="878"/>
      <c r="I4" s="876" t="s">
        <v>700</v>
      </c>
      <c r="J4" s="877"/>
      <c r="K4" s="878"/>
    </row>
    <row r="5" spans="1:47" s="80" customFormat="1" ht="65.099999999999994" customHeight="1" thickBot="1" x14ac:dyDescent="0.25">
      <c r="A5" s="880"/>
      <c r="B5" s="882"/>
      <c r="C5" s="740" t="s">
        <v>664</v>
      </c>
      <c r="D5" s="739" t="s">
        <v>665</v>
      </c>
      <c r="E5" s="740" t="s">
        <v>698</v>
      </c>
      <c r="F5" s="738" t="s">
        <v>669</v>
      </c>
      <c r="G5" s="747" t="s">
        <v>733</v>
      </c>
      <c r="H5" s="748" t="s">
        <v>732</v>
      </c>
      <c r="I5" s="345" t="s">
        <v>701</v>
      </c>
      <c r="J5" s="733" t="s">
        <v>59</v>
      </c>
      <c r="K5" s="343" t="s">
        <v>60</v>
      </c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</row>
    <row r="6" spans="1:47" x14ac:dyDescent="0.2">
      <c r="A6" s="735" t="s">
        <v>422</v>
      </c>
      <c r="B6" s="157">
        <v>24184</v>
      </c>
      <c r="C6" s="741">
        <v>8</v>
      </c>
      <c r="D6" s="160">
        <f>B6/C6</f>
        <v>3023</v>
      </c>
      <c r="E6" s="741">
        <v>1.5</v>
      </c>
      <c r="F6" s="670">
        <f>B6/E6</f>
        <v>16122.666666666666</v>
      </c>
      <c r="G6" s="741">
        <f>SUM(C6+E6)</f>
        <v>9.5</v>
      </c>
      <c r="H6" s="160">
        <f>B6/G6</f>
        <v>2545.6842105263158</v>
      </c>
      <c r="I6" s="194"/>
      <c r="J6" s="672"/>
      <c r="K6" s="201"/>
      <c r="T6" s="670"/>
    </row>
    <row r="7" spans="1:47" x14ac:dyDescent="0.2">
      <c r="A7" s="735" t="s">
        <v>376</v>
      </c>
      <c r="B7" s="157">
        <v>63868</v>
      </c>
      <c r="C7" s="741">
        <v>17</v>
      </c>
      <c r="D7" s="160">
        <f t="shared" ref="D7:D70" si="0">B7/C7</f>
        <v>3756.9411764705883</v>
      </c>
      <c r="E7" s="741">
        <v>9</v>
      </c>
      <c r="F7" s="670">
        <f t="shared" ref="F7:F69" si="1">B7/E7</f>
        <v>7096.4444444444443</v>
      </c>
      <c r="G7" s="741">
        <f t="shared" ref="G7:G70" si="2">SUM(C7+E7)</f>
        <v>26</v>
      </c>
      <c r="H7" s="160">
        <f t="shared" ref="H7:H70" si="3">B7/G7</f>
        <v>2456.4615384615386</v>
      </c>
      <c r="I7" s="194"/>
      <c r="J7" s="672"/>
      <c r="K7" s="201"/>
      <c r="T7" s="670"/>
    </row>
    <row r="8" spans="1:47" x14ac:dyDescent="0.2">
      <c r="A8" s="735" t="s">
        <v>391</v>
      </c>
      <c r="B8" s="157">
        <v>17542</v>
      </c>
      <c r="C8" s="741">
        <v>4</v>
      </c>
      <c r="D8" s="160">
        <f t="shared" si="0"/>
        <v>4385.5</v>
      </c>
      <c r="E8" s="741">
        <v>3</v>
      </c>
      <c r="F8" s="670">
        <f t="shared" si="1"/>
        <v>5847.333333333333</v>
      </c>
      <c r="G8" s="741">
        <f t="shared" si="2"/>
        <v>7</v>
      </c>
      <c r="H8" s="160">
        <f t="shared" si="3"/>
        <v>2506</v>
      </c>
      <c r="I8" s="194"/>
      <c r="J8" s="672"/>
      <c r="K8" s="201"/>
      <c r="T8" s="670"/>
    </row>
    <row r="9" spans="1:47" x14ac:dyDescent="0.2">
      <c r="A9" s="735" t="s">
        <v>377</v>
      </c>
      <c r="B9" s="157">
        <v>16157</v>
      </c>
      <c r="C9" s="741">
        <v>5.9425287356321839</v>
      </c>
      <c r="D9" s="160">
        <f t="shared" si="0"/>
        <v>2718.8762088974854</v>
      </c>
      <c r="E9" s="741">
        <v>0</v>
      </c>
      <c r="F9" s="670"/>
      <c r="G9" s="741">
        <f t="shared" si="2"/>
        <v>5.9425287356321839</v>
      </c>
      <c r="H9" s="160">
        <f t="shared" si="3"/>
        <v>2718.8762088974854</v>
      </c>
      <c r="I9" s="194"/>
      <c r="J9" s="672"/>
      <c r="K9" s="201"/>
      <c r="T9" s="670"/>
    </row>
    <row r="10" spans="1:47" x14ac:dyDescent="0.2">
      <c r="A10" s="735" t="s">
        <v>428</v>
      </c>
      <c r="B10" s="157">
        <v>17481</v>
      </c>
      <c r="C10" s="741">
        <v>5.195402298850575</v>
      </c>
      <c r="D10" s="160">
        <f t="shared" si="0"/>
        <v>3364.7057522123891</v>
      </c>
      <c r="E10" s="741">
        <v>2</v>
      </c>
      <c r="F10" s="670">
        <f t="shared" si="1"/>
        <v>8740.5</v>
      </c>
      <c r="G10" s="741">
        <f t="shared" si="2"/>
        <v>7.195402298850575</v>
      </c>
      <c r="H10" s="160">
        <f t="shared" si="3"/>
        <v>2429.468051118211</v>
      </c>
      <c r="I10" s="194"/>
      <c r="J10" s="672"/>
      <c r="K10" s="201"/>
      <c r="T10" s="670"/>
    </row>
    <row r="11" spans="1:47" x14ac:dyDescent="0.2">
      <c r="A11" s="735" t="s">
        <v>396</v>
      </c>
      <c r="B11" s="157">
        <v>23231</v>
      </c>
      <c r="C11" s="741">
        <v>9</v>
      </c>
      <c r="D11" s="160">
        <f t="shared" si="0"/>
        <v>2581.2222222222222</v>
      </c>
      <c r="E11" s="741">
        <v>0</v>
      </c>
      <c r="F11" s="670"/>
      <c r="G11" s="741">
        <f t="shared" si="2"/>
        <v>9</v>
      </c>
      <c r="H11" s="160">
        <f t="shared" si="3"/>
        <v>2581.2222222222222</v>
      </c>
      <c r="I11" s="194"/>
      <c r="J11" s="672"/>
      <c r="K11" s="201"/>
      <c r="T11" s="670"/>
    </row>
    <row r="12" spans="1:47" x14ac:dyDescent="0.2">
      <c r="A12" s="735" t="s">
        <v>408</v>
      </c>
      <c r="B12" s="157">
        <v>19998</v>
      </c>
      <c r="C12" s="741">
        <v>3.4425287356321839</v>
      </c>
      <c r="D12" s="160">
        <f t="shared" si="0"/>
        <v>5809.1018363939902</v>
      </c>
      <c r="E12" s="741">
        <v>3</v>
      </c>
      <c r="F12" s="670">
        <f t="shared" si="1"/>
        <v>6666</v>
      </c>
      <c r="G12" s="741">
        <f t="shared" si="2"/>
        <v>6.4425287356321839</v>
      </c>
      <c r="H12" s="160">
        <f t="shared" si="3"/>
        <v>3104.0606601248887</v>
      </c>
      <c r="I12" s="194"/>
      <c r="J12" s="672"/>
      <c r="K12" s="201"/>
      <c r="T12" s="670"/>
    </row>
    <row r="13" spans="1:47" x14ac:dyDescent="0.2">
      <c r="A13" s="735" t="s">
        <v>385</v>
      </c>
      <c r="B13" s="157">
        <v>32102</v>
      </c>
      <c r="C13" s="741">
        <v>7</v>
      </c>
      <c r="D13" s="160">
        <f t="shared" si="0"/>
        <v>4586</v>
      </c>
      <c r="E13" s="741">
        <v>4.5</v>
      </c>
      <c r="F13" s="670">
        <f t="shared" si="1"/>
        <v>7133.7777777777774</v>
      </c>
      <c r="G13" s="741">
        <f t="shared" si="2"/>
        <v>11.5</v>
      </c>
      <c r="H13" s="160">
        <f t="shared" si="3"/>
        <v>2791.478260869565</v>
      </c>
      <c r="I13" s="194"/>
      <c r="J13" s="672"/>
      <c r="K13" s="201"/>
      <c r="T13" s="670"/>
    </row>
    <row r="14" spans="1:47" x14ac:dyDescent="0.2">
      <c r="A14" s="735" t="s">
        <v>397</v>
      </c>
      <c r="B14" s="157">
        <v>44689</v>
      </c>
      <c r="C14" s="741">
        <v>13</v>
      </c>
      <c r="D14" s="160">
        <f t="shared" si="0"/>
        <v>3437.6153846153848</v>
      </c>
      <c r="E14" s="741">
        <v>9</v>
      </c>
      <c r="F14" s="670">
        <f t="shared" si="1"/>
        <v>4965.4444444444443</v>
      </c>
      <c r="G14" s="741">
        <f t="shared" si="2"/>
        <v>22</v>
      </c>
      <c r="H14" s="160">
        <f t="shared" si="3"/>
        <v>2031.3181818181818</v>
      </c>
      <c r="I14" s="194"/>
      <c r="J14" s="672"/>
      <c r="K14" s="201"/>
      <c r="T14" s="670"/>
    </row>
    <row r="15" spans="1:47" x14ac:dyDescent="0.2">
      <c r="A15" s="735" t="s">
        <v>401</v>
      </c>
      <c r="B15" s="157">
        <v>42052</v>
      </c>
      <c r="C15" s="741">
        <v>12.931034482758621</v>
      </c>
      <c r="D15" s="160">
        <f t="shared" si="0"/>
        <v>3252.0213333333331</v>
      </c>
      <c r="E15" s="741">
        <v>0</v>
      </c>
      <c r="F15" s="670"/>
      <c r="G15" s="741">
        <f t="shared" si="2"/>
        <v>12.931034482758621</v>
      </c>
      <c r="H15" s="160">
        <f t="shared" si="3"/>
        <v>3252.0213333333331</v>
      </c>
      <c r="I15" s="194"/>
      <c r="J15" s="672"/>
      <c r="K15" s="201"/>
      <c r="T15" s="670"/>
    </row>
    <row r="16" spans="1:47" s="18" customFormat="1" x14ac:dyDescent="0.2">
      <c r="A16" s="736" t="s">
        <v>572</v>
      </c>
      <c r="B16" s="734">
        <f>SUM(B6:B15)</f>
        <v>301304</v>
      </c>
      <c r="C16" s="742">
        <f>SUM(C6:C15)</f>
        <v>85.511494252873561</v>
      </c>
      <c r="D16" s="743">
        <f t="shared" si="0"/>
        <v>3523.5497009207611</v>
      </c>
      <c r="E16" s="742">
        <f>SUM(E6:E15)</f>
        <v>32</v>
      </c>
      <c r="F16" s="732">
        <f t="shared" si="1"/>
        <v>9415.75</v>
      </c>
      <c r="G16" s="742">
        <f t="shared" si="2"/>
        <v>117.51149425287356</v>
      </c>
      <c r="H16" s="743">
        <f t="shared" si="3"/>
        <v>2564.0385386609282</v>
      </c>
      <c r="I16" s="736">
        <v>121</v>
      </c>
      <c r="J16" s="85">
        <v>88</v>
      </c>
      <c r="K16" s="749">
        <v>33</v>
      </c>
      <c r="L16" s="672"/>
      <c r="M16" s="672"/>
      <c r="N16" s="672"/>
      <c r="O16" s="672"/>
      <c r="P16" s="672"/>
      <c r="Q16" s="672"/>
      <c r="R16" s="672"/>
      <c r="S16" s="672"/>
      <c r="T16" s="670"/>
      <c r="U16" s="672"/>
      <c r="V16" s="672"/>
      <c r="W16" s="672"/>
      <c r="X16" s="672"/>
      <c r="Y16" s="672"/>
      <c r="Z16" s="672"/>
      <c r="AA16" s="672"/>
      <c r="AB16" s="672"/>
      <c r="AC16" s="672"/>
      <c r="AD16" s="672"/>
      <c r="AE16" s="672"/>
      <c r="AF16" s="672"/>
      <c r="AG16" s="672"/>
      <c r="AH16" s="672"/>
      <c r="AI16" s="672"/>
      <c r="AJ16" s="672"/>
      <c r="AK16" s="672"/>
      <c r="AL16" s="672"/>
      <c r="AM16" s="672"/>
      <c r="AN16" s="672"/>
      <c r="AO16" s="672"/>
      <c r="AP16" s="672"/>
      <c r="AQ16" s="672"/>
      <c r="AR16" s="672"/>
      <c r="AS16" s="672"/>
      <c r="AT16" s="672"/>
      <c r="AU16" s="672"/>
    </row>
    <row r="17" spans="1:47" x14ac:dyDescent="0.2">
      <c r="A17" s="737" t="s">
        <v>537</v>
      </c>
      <c r="B17" s="157">
        <v>24567</v>
      </c>
      <c r="C17" s="744">
        <v>8.6551724137931032</v>
      </c>
      <c r="D17" s="160">
        <f t="shared" si="0"/>
        <v>2838.4183266932273</v>
      </c>
      <c r="E17" s="741">
        <v>0</v>
      </c>
      <c r="F17" s="670"/>
      <c r="G17" s="741">
        <f t="shared" si="2"/>
        <v>8.6551724137931032</v>
      </c>
      <c r="H17" s="160">
        <f t="shared" si="3"/>
        <v>2838.4183266932273</v>
      </c>
      <c r="I17" s="194"/>
      <c r="J17" s="672"/>
      <c r="K17" s="201"/>
      <c r="T17" s="670"/>
    </row>
    <row r="18" spans="1:47" x14ac:dyDescent="0.2">
      <c r="A18" s="737" t="s">
        <v>540</v>
      </c>
      <c r="B18" s="157">
        <v>18654</v>
      </c>
      <c r="C18" s="744">
        <v>8.3735632183908049</v>
      </c>
      <c r="D18" s="160">
        <f t="shared" si="0"/>
        <v>2227.7254632807139</v>
      </c>
      <c r="E18" s="741">
        <v>0</v>
      </c>
      <c r="F18" s="670"/>
      <c r="G18" s="741">
        <f t="shared" si="2"/>
        <v>8.3735632183908049</v>
      </c>
      <c r="H18" s="160">
        <f t="shared" si="3"/>
        <v>2227.7254632807139</v>
      </c>
      <c r="I18" s="194"/>
      <c r="J18" s="672"/>
      <c r="K18" s="201"/>
      <c r="T18" s="670"/>
    </row>
    <row r="19" spans="1:47" x14ac:dyDescent="0.2">
      <c r="A19" s="737" t="s">
        <v>539</v>
      </c>
      <c r="B19" s="157">
        <v>58354</v>
      </c>
      <c r="C19" s="744">
        <v>21.183908045977013</v>
      </c>
      <c r="D19" s="160">
        <f t="shared" si="0"/>
        <v>2754.6380900705371</v>
      </c>
      <c r="E19" s="741">
        <v>0</v>
      </c>
      <c r="F19" s="670"/>
      <c r="G19" s="741">
        <f t="shared" si="2"/>
        <v>21.183908045977013</v>
      </c>
      <c r="H19" s="160">
        <f t="shared" si="3"/>
        <v>2754.6380900705371</v>
      </c>
      <c r="I19" s="194"/>
      <c r="J19" s="672"/>
      <c r="K19" s="201"/>
      <c r="T19" s="670"/>
    </row>
    <row r="20" spans="1:47" s="18" customFormat="1" x14ac:dyDescent="0.2">
      <c r="A20" s="736" t="s">
        <v>573</v>
      </c>
      <c r="B20" s="734">
        <f>SUM(B17:B19)</f>
        <v>101575</v>
      </c>
      <c r="C20" s="742">
        <f>SUM(C17:C19)</f>
        <v>38.212643678160923</v>
      </c>
      <c r="D20" s="743">
        <f t="shared" si="0"/>
        <v>2658.1516017446229</v>
      </c>
      <c r="E20" s="742">
        <f>SUM(E17:E19)</f>
        <v>0</v>
      </c>
      <c r="F20" s="732"/>
      <c r="G20" s="742">
        <f t="shared" si="2"/>
        <v>38.212643678160923</v>
      </c>
      <c r="H20" s="743">
        <f t="shared" si="3"/>
        <v>2658.1516017446229</v>
      </c>
      <c r="I20" s="736">
        <v>40</v>
      </c>
      <c r="J20" s="85">
        <v>40</v>
      </c>
      <c r="K20" s="749">
        <v>0</v>
      </c>
      <c r="L20" s="672"/>
      <c r="M20" s="672"/>
      <c r="N20" s="672"/>
      <c r="O20" s="672"/>
      <c r="P20" s="672"/>
      <c r="Q20" s="672"/>
      <c r="R20" s="672"/>
      <c r="S20" s="672"/>
      <c r="T20" s="670"/>
      <c r="U20" s="672"/>
      <c r="V20" s="672"/>
      <c r="W20" s="672"/>
      <c r="X20" s="672"/>
      <c r="Y20" s="672"/>
      <c r="Z20" s="672"/>
      <c r="AA20" s="672"/>
      <c r="AB20" s="672"/>
      <c r="AC20" s="672"/>
      <c r="AD20" s="672"/>
      <c r="AE20" s="672"/>
      <c r="AF20" s="672"/>
      <c r="AG20" s="672"/>
      <c r="AH20" s="672"/>
      <c r="AI20" s="672"/>
      <c r="AJ20" s="672"/>
      <c r="AK20" s="672"/>
      <c r="AL20" s="672"/>
      <c r="AM20" s="672"/>
      <c r="AN20" s="672"/>
      <c r="AO20" s="672"/>
      <c r="AP20" s="672"/>
      <c r="AQ20" s="672"/>
      <c r="AR20" s="672"/>
      <c r="AS20" s="672"/>
      <c r="AT20" s="672"/>
      <c r="AU20" s="672"/>
    </row>
    <row r="21" spans="1:47" x14ac:dyDescent="0.2">
      <c r="A21" s="735" t="s">
        <v>518</v>
      </c>
      <c r="B21" s="157">
        <v>13719</v>
      </c>
      <c r="C21" s="744">
        <v>4.0344827586206895</v>
      </c>
      <c r="D21" s="160">
        <f t="shared" si="0"/>
        <v>3400.4358974358975</v>
      </c>
      <c r="E21" s="741">
        <v>2.0229885057471266</v>
      </c>
      <c r="F21" s="670">
        <f t="shared" si="1"/>
        <v>6781.551136363636</v>
      </c>
      <c r="G21" s="741">
        <f t="shared" si="2"/>
        <v>6.0574712643678161</v>
      </c>
      <c r="H21" s="160">
        <f t="shared" si="3"/>
        <v>2264.8064516129034</v>
      </c>
      <c r="I21" s="194"/>
      <c r="J21" s="672"/>
      <c r="K21" s="201"/>
      <c r="T21" s="670"/>
    </row>
    <row r="22" spans="1:47" x14ac:dyDescent="0.2">
      <c r="A22" s="735" t="s">
        <v>574</v>
      </c>
      <c r="B22" s="157">
        <v>15867</v>
      </c>
      <c r="C22" s="744">
        <v>2</v>
      </c>
      <c r="D22" s="160">
        <f t="shared" si="0"/>
        <v>7933.5</v>
      </c>
      <c r="E22" s="741">
        <v>4</v>
      </c>
      <c r="F22" s="670">
        <f t="shared" si="1"/>
        <v>3966.75</v>
      </c>
      <c r="G22" s="741">
        <f t="shared" si="2"/>
        <v>6</v>
      </c>
      <c r="H22" s="160">
        <f t="shared" si="3"/>
        <v>2644.5</v>
      </c>
      <c r="I22" s="194"/>
      <c r="J22" s="672"/>
      <c r="K22" s="201"/>
      <c r="T22" s="670"/>
    </row>
    <row r="23" spans="1:47" x14ac:dyDescent="0.2">
      <c r="A23" s="735" t="s">
        <v>547</v>
      </c>
      <c r="B23" s="157">
        <v>54121</v>
      </c>
      <c r="C23" s="744">
        <v>14.126436781609195</v>
      </c>
      <c r="D23" s="160">
        <f t="shared" si="0"/>
        <v>3831.1855166802279</v>
      </c>
      <c r="E23" s="741">
        <v>5.0459770114942533</v>
      </c>
      <c r="F23" s="670">
        <f t="shared" si="1"/>
        <v>10725.574031890659</v>
      </c>
      <c r="G23" s="741">
        <f t="shared" si="2"/>
        <v>19.172413793103448</v>
      </c>
      <c r="H23" s="160">
        <f t="shared" si="3"/>
        <v>2822.8579136690646</v>
      </c>
      <c r="I23" s="194"/>
      <c r="J23" s="672"/>
      <c r="K23" s="201"/>
      <c r="T23" s="670"/>
    </row>
    <row r="24" spans="1:47" x14ac:dyDescent="0.2">
      <c r="A24" s="735" t="s">
        <v>548</v>
      </c>
      <c r="B24" s="157">
        <v>17857</v>
      </c>
      <c r="C24" s="744">
        <v>5</v>
      </c>
      <c r="D24" s="160">
        <f t="shared" si="0"/>
        <v>3571.4</v>
      </c>
      <c r="E24" s="741">
        <v>3</v>
      </c>
      <c r="F24" s="670">
        <f t="shared" si="1"/>
        <v>5952.333333333333</v>
      </c>
      <c r="G24" s="741">
        <f t="shared" si="2"/>
        <v>8</v>
      </c>
      <c r="H24" s="160">
        <f t="shared" si="3"/>
        <v>2232.125</v>
      </c>
      <c r="I24" s="194"/>
      <c r="J24" s="672"/>
      <c r="K24" s="201"/>
      <c r="T24" s="670"/>
    </row>
    <row r="25" spans="1:47" x14ac:dyDescent="0.2">
      <c r="A25" s="735" t="s">
        <v>520</v>
      </c>
      <c r="B25" s="157">
        <v>22021</v>
      </c>
      <c r="C25" s="744">
        <v>8.5804597701149419</v>
      </c>
      <c r="D25" s="160">
        <f t="shared" si="0"/>
        <v>2566.4125920964502</v>
      </c>
      <c r="E25" s="741">
        <v>0.5</v>
      </c>
      <c r="F25" s="670">
        <f t="shared" si="1"/>
        <v>44042</v>
      </c>
      <c r="G25" s="741">
        <f t="shared" si="2"/>
        <v>9.0804597701149419</v>
      </c>
      <c r="H25" s="160">
        <f t="shared" si="3"/>
        <v>2425.0974683544305</v>
      </c>
      <c r="I25" s="194"/>
      <c r="J25" s="672"/>
      <c r="K25" s="201"/>
      <c r="T25" s="670"/>
    </row>
    <row r="26" spans="1:47" x14ac:dyDescent="0.2">
      <c r="A26" s="735" t="s">
        <v>550</v>
      </c>
      <c r="B26" s="157">
        <v>24928</v>
      </c>
      <c r="C26" s="744">
        <v>9.0919540229885065</v>
      </c>
      <c r="D26" s="160">
        <f t="shared" si="0"/>
        <v>2741.7648546144119</v>
      </c>
      <c r="E26" s="741">
        <v>1.0114942528735633</v>
      </c>
      <c r="F26" s="670">
        <f t="shared" si="1"/>
        <v>24644.727272727272</v>
      </c>
      <c r="G26" s="741">
        <f t="shared" si="2"/>
        <v>10.103448275862069</v>
      </c>
      <c r="H26" s="160">
        <f t="shared" si="3"/>
        <v>2467.2764505119453</v>
      </c>
      <c r="I26" s="194"/>
      <c r="J26" s="672"/>
      <c r="K26" s="201"/>
      <c r="T26" s="670"/>
    </row>
    <row r="27" spans="1:47" s="18" customFormat="1" x14ac:dyDescent="0.2">
      <c r="A27" s="736" t="s">
        <v>575</v>
      </c>
      <c r="B27" s="734">
        <f>SUM(B21:B26)</f>
        <v>148513</v>
      </c>
      <c r="C27" s="742">
        <f>SUM(C21:C26)</f>
        <v>42.833333333333329</v>
      </c>
      <c r="D27" s="743">
        <f t="shared" si="0"/>
        <v>3467.229571984436</v>
      </c>
      <c r="E27" s="742">
        <f>SUM(E21:E26)</f>
        <v>15.580459770114944</v>
      </c>
      <c r="F27" s="732">
        <f t="shared" si="1"/>
        <v>9532.0036886757644</v>
      </c>
      <c r="G27" s="742">
        <f t="shared" si="2"/>
        <v>58.41379310344827</v>
      </c>
      <c r="H27" s="743">
        <f t="shared" si="3"/>
        <v>2542.4303423848883</v>
      </c>
      <c r="I27" s="736">
        <v>59</v>
      </c>
      <c r="J27" s="85">
        <v>43</v>
      </c>
      <c r="K27" s="749">
        <v>16</v>
      </c>
      <c r="L27" s="672"/>
      <c r="M27" s="672"/>
      <c r="N27" s="672"/>
      <c r="O27" s="672"/>
      <c r="P27" s="672"/>
      <c r="Q27" s="672"/>
      <c r="R27" s="672"/>
      <c r="S27" s="672"/>
      <c r="T27" s="670"/>
      <c r="U27" s="672"/>
      <c r="V27" s="672"/>
      <c r="W27" s="672"/>
      <c r="X27" s="672"/>
      <c r="Y27" s="672"/>
      <c r="Z27" s="672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672"/>
      <c r="AL27" s="672"/>
      <c r="AM27" s="672"/>
      <c r="AN27" s="672"/>
      <c r="AO27" s="672"/>
      <c r="AP27" s="672"/>
      <c r="AQ27" s="672"/>
      <c r="AR27" s="672"/>
      <c r="AS27" s="672"/>
      <c r="AT27" s="672"/>
      <c r="AU27" s="672"/>
    </row>
    <row r="28" spans="1:47" x14ac:dyDescent="0.2">
      <c r="A28" s="735" t="s">
        <v>494</v>
      </c>
      <c r="B28" s="157">
        <v>34980</v>
      </c>
      <c r="C28" s="744">
        <v>14.5</v>
      </c>
      <c r="D28" s="160">
        <f t="shared" si="0"/>
        <v>2412.4137931034484</v>
      </c>
      <c r="E28" s="741">
        <v>1</v>
      </c>
      <c r="F28" s="670">
        <f t="shared" si="1"/>
        <v>34980</v>
      </c>
      <c r="G28" s="741">
        <f t="shared" si="2"/>
        <v>15.5</v>
      </c>
      <c r="H28" s="160">
        <f t="shared" si="3"/>
        <v>2256.7741935483873</v>
      </c>
      <c r="I28" s="194"/>
      <c r="J28" s="672"/>
      <c r="K28" s="201"/>
      <c r="S28" s="665"/>
      <c r="T28" s="670"/>
    </row>
    <row r="29" spans="1:47" x14ac:dyDescent="0.2">
      <c r="A29" s="735" t="s">
        <v>495</v>
      </c>
      <c r="B29" s="157">
        <v>30717</v>
      </c>
      <c r="C29" s="744">
        <v>11</v>
      </c>
      <c r="D29" s="160">
        <f t="shared" si="0"/>
        <v>2792.4545454545455</v>
      </c>
      <c r="E29" s="741">
        <v>1</v>
      </c>
      <c r="F29" s="670">
        <f t="shared" si="1"/>
        <v>30717</v>
      </c>
      <c r="G29" s="741">
        <f t="shared" si="2"/>
        <v>12</v>
      </c>
      <c r="H29" s="160">
        <f t="shared" si="3"/>
        <v>2559.75</v>
      </c>
      <c r="I29" s="194"/>
      <c r="J29" s="672"/>
      <c r="K29" s="201"/>
      <c r="T29" s="670"/>
    </row>
    <row r="30" spans="1:47" x14ac:dyDescent="0.2">
      <c r="A30" s="735" t="s">
        <v>499</v>
      </c>
      <c r="B30" s="157">
        <v>81298</v>
      </c>
      <c r="C30" s="744">
        <v>27.373563218390803</v>
      </c>
      <c r="D30" s="160">
        <f t="shared" si="0"/>
        <v>2969.9458324585348</v>
      </c>
      <c r="E30" s="741">
        <v>0</v>
      </c>
      <c r="F30" s="670"/>
      <c r="G30" s="741">
        <f t="shared" si="2"/>
        <v>27.373563218390803</v>
      </c>
      <c r="H30" s="160">
        <f t="shared" si="3"/>
        <v>2969.9458324585348</v>
      </c>
      <c r="I30" s="194"/>
      <c r="J30" s="672"/>
      <c r="K30" s="201"/>
      <c r="T30" s="670"/>
    </row>
    <row r="31" spans="1:47" x14ac:dyDescent="0.2">
      <c r="A31" s="735" t="s">
        <v>506</v>
      </c>
      <c r="B31" s="157">
        <v>41861</v>
      </c>
      <c r="C31" s="744">
        <v>14.011494252873563</v>
      </c>
      <c r="D31" s="160">
        <f t="shared" si="0"/>
        <v>2987.6185397867107</v>
      </c>
      <c r="E31" s="741">
        <v>0</v>
      </c>
      <c r="F31" s="670"/>
      <c r="G31" s="741">
        <f t="shared" si="2"/>
        <v>14.011494252873563</v>
      </c>
      <c r="H31" s="160">
        <f t="shared" si="3"/>
        <v>2987.6185397867107</v>
      </c>
      <c r="I31" s="194"/>
      <c r="J31" s="672"/>
      <c r="K31" s="201"/>
      <c r="T31" s="670"/>
    </row>
    <row r="32" spans="1:47" x14ac:dyDescent="0.2">
      <c r="A32" s="735" t="s">
        <v>511</v>
      </c>
      <c r="B32" s="157">
        <v>14994</v>
      </c>
      <c r="C32" s="744">
        <v>6.1839080459770113</v>
      </c>
      <c r="D32" s="160">
        <f t="shared" si="0"/>
        <v>2424.6802973977697</v>
      </c>
      <c r="E32" s="741">
        <v>0</v>
      </c>
      <c r="F32" s="670"/>
      <c r="G32" s="741">
        <f t="shared" si="2"/>
        <v>6.1839080459770113</v>
      </c>
      <c r="H32" s="160">
        <f t="shared" si="3"/>
        <v>2424.6802973977697</v>
      </c>
      <c r="I32" s="194"/>
      <c r="J32" s="672"/>
      <c r="K32" s="201"/>
      <c r="T32" s="670"/>
    </row>
    <row r="33" spans="1:47" s="18" customFormat="1" x14ac:dyDescent="0.2">
      <c r="A33" s="736" t="s">
        <v>576</v>
      </c>
      <c r="B33" s="734">
        <v>203850</v>
      </c>
      <c r="C33" s="742">
        <f>SUM(C28:C32)</f>
        <v>73.068965517241367</v>
      </c>
      <c r="D33" s="743">
        <f t="shared" si="0"/>
        <v>2789.8301085417656</v>
      </c>
      <c r="E33" s="742">
        <f>SUM(E28:E32)</f>
        <v>2</v>
      </c>
      <c r="F33" s="732">
        <f t="shared" si="1"/>
        <v>101925</v>
      </c>
      <c r="G33" s="742">
        <f t="shared" si="2"/>
        <v>75.068965517241367</v>
      </c>
      <c r="H33" s="743">
        <f t="shared" si="3"/>
        <v>2715.5029857602208</v>
      </c>
      <c r="I33" s="736">
        <v>79</v>
      </c>
      <c r="J33" s="85">
        <v>77</v>
      </c>
      <c r="K33" s="749">
        <v>2</v>
      </c>
      <c r="L33" s="672"/>
      <c r="M33" s="672"/>
      <c r="N33" s="672"/>
      <c r="O33" s="672"/>
      <c r="P33" s="672"/>
      <c r="Q33" s="672"/>
      <c r="R33" s="672"/>
      <c r="S33" s="672"/>
      <c r="T33" s="670"/>
      <c r="U33" s="672"/>
      <c r="V33" s="672"/>
      <c r="W33" s="672"/>
      <c r="X33" s="672"/>
      <c r="Y33" s="672"/>
      <c r="Z33" s="672"/>
      <c r="AA33" s="672"/>
      <c r="AB33" s="672"/>
      <c r="AC33" s="672"/>
      <c r="AD33" s="672"/>
      <c r="AE33" s="672"/>
      <c r="AF33" s="672"/>
      <c r="AG33" s="672"/>
      <c r="AH33" s="672"/>
      <c r="AI33" s="672"/>
      <c r="AJ33" s="672"/>
      <c r="AK33" s="672"/>
      <c r="AL33" s="672"/>
      <c r="AM33" s="672"/>
      <c r="AN33" s="672"/>
      <c r="AO33" s="672"/>
      <c r="AP33" s="672"/>
      <c r="AQ33" s="672"/>
      <c r="AR33" s="672"/>
      <c r="AS33" s="672"/>
      <c r="AT33" s="672"/>
      <c r="AU33" s="672"/>
    </row>
    <row r="34" spans="1:47" x14ac:dyDescent="0.2">
      <c r="A34" s="735" t="s">
        <v>517</v>
      </c>
      <c r="B34" s="157">
        <v>16798</v>
      </c>
      <c r="C34" s="744">
        <v>5.0459770114942533</v>
      </c>
      <c r="D34" s="160">
        <f t="shared" si="0"/>
        <v>3328.9886104783595</v>
      </c>
      <c r="E34" s="741">
        <v>0.8045977011494253</v>
      </c>
      <c r="F34" s="670">
        <f t="shared" si="1"/>
        <v>20877.514285714286</v>
      </c>
      <c r="G34" s="741">
        <f t="shared" si="2"/>
        <v>5.8505747126436782</v>
      </c>
      <c r="H34" s="160">
        <f t="shared" si="3"/>
        <v>2871.1709233791748</v>
      </c>
      <c r="I34" s="194"/>
      <c r="J34" s="672"/>
      <c r="K34" s="201"/>
      <c r="T34" s="670"/>
    </row>
    <row r="35" spans="1:47" x14ac:dyDescent="0.2">
      <c r="A35" s="735" t="s">
        <v>474</v>
      </c>
      <c r="B35" s="157">
        <v>57412</v>
      </c>
      <c r="C35" s="744">
        <v>18.206896551724139</v>
      </c>
      <c r="D35" s="160">
        <f t="shared" si="0"/>
        <v>3153.310606060606</v>
      </c>
      <c r="E35" s="741">
        <v>1</v>
      </c>
      <c r="F35" s="670">
        <f t="shared" si="1"/>
        <v>57412</v>
      </c>
      <c r="G35" s="741">
        <f t="shared" si="2"/>
        <v>19.206896551724139</v>
      </c>
      <c r="H35" s="160">
        <f t="shared" si="3"/>
        <v>2989.1346499102333</v>
      </c>
      <c r="I35" s="194"/>
      <c r="J35" s="672"/>
      <c r="K35" s="201"/>
      <c r="T35" s="670"/>
    </row>
    <row r="36" spans="1:47" x14ac:dyDescent="0.2">
      <c r="A36" s="735" t="s">
        <v>470</v>
      </c>
      <c r="B36" s="157">
        <v>40054</v>
      </c>
      <c r="C36" s="744">
        <v>11.114942528735632</v>
      </c>
      <c r="D36" s="160">
        <f t="shared" si="0"/>
        <v>3603.6173733195451</v>
      </c>
      <c r="E36" s="741">
        <v>1</v>
      </c>
      <c r="F36" s="670">
        <f t="shared" si="1"/>
        <v>40054</v>
      </c>
      <c r="G36" s="741">
        <f t="shared" si="2"/>
        <v>12.114942528735632</v>
      </c>
      <c r="H36" s="160">
        <f t="shared" si="3"/>
        <v>3306.1650853889942</v>
      </c>
      <c r="I36" s="194"/>
      <c r="J36" s="672"/>
      <c r="K36" s="201"/>
      <c r="T36" s="670"/>
    </row>
    <row r="37" spans="1:47" x14ac:dyDescent="0.2">
      <c r="A37" s="735" t="s">
        <v>416</v>
      </c>
      <c r="B37" s="157">
        <v>9440</v>
      </c>
      <c r="C37" s="744">
        <v>2.6091954022988504</v>
      </c>
      <c r="D37" s="160">
        <f t="shared" si="0"/>
        <v>3617.9735682819387</v>
      </c>
      <c r="E37" s="741">
        <v>1.0114942528735633</v>
      </c>
      <c r="F37" s="670">
        <f t="shared" si="1"/>
        <v>9332.7272727272721</v>
      </c>
      <c r="G37" s="741">
        <f t="shared" si="2"/>
        <v>3.6206896551724137</v>
      </c>
      <c r="H37" s="160">
        <f t="shared" si="3"/>
        <v>2607.2380952380954</v>
      </c>
      <c r="I37" s="194"/>
      <c r="J37" s="672"/>
      <c r="K37" s="201"/>
      <c r="T37" s="670"/>
    </row>
    <row r="38" spans="1:47" x14ac:dyDescent="0.2">
      <c r="A38" s="735" t="s">
        <v>538</v>
      </c>
      <c r="B38" s="157">
        <v>16613</v>
      </c>
      <c r="C38" s="744">
        <v>5.0574712643678161</v>
      </c>
      <c r="D38" s="160">
        <f t="shared" si="0"/>
        <v>3284.8431818181816</v>
      </c>
      <c r="E38" s="741">
        <v>1.0114942528735633</v>
      </c>
      <c r="F38" s="670">
        <f t="shared" si="1"/>
        <v>16424.215909090908</v>
      </c>
      <c r="G38" s="741">
        <f t="shared" si="2"/>
        <v>6.068965517241379</v>
      </c>
      <c r="H38" s="160">
        <f t="shared" si="3"/>
        <v>2737.3693181818185</v>
      </c>
      <c r="I38" s="194"/>
      <c r="J38" s="672"/>
      <c r="K38" s="201"/>
      <c r="T38" s="670"/>
    </row>
    <row r="39" spans="1:47" x14ac:dyDescent="0.2">
      <c r="A39" s="735" t="s">
        <v>48</v>
      </c>
      <c r="B39" s="157">
        <v>35363</v>
      </c>
      <c r="C39" s="744">
        <v>10.5</v>
      </c>
      <c r="D39" s="160">
        <f t="shared" si="0"/>
        <v>3367.9047619047619</v>
      </c>
      <c r="E39" s="741">
        <v>1</v>
      </c>
      <c r="F39" s="670">
        <f t="shared" si="1"/>
        <v>35363</v>
      </c>
      <c r="G39" s="741">
        <f t="shared" si="2"/>
        <v>11.5</v>
      </c>
      <c r="H39" s="160">
        <f t="shared" si="3"/>
        <v>3075.0434782608695</v>
      </c>
      <c r="I39" s="194"/>
      <c r="J39" s="672"/>
      <c r="K39" s="201"/>
      <c r="T39" s="670"/>
    </row>
    <row r="40" spans="1:47" x14ac:dyDescent="0.2">
      <c r="A40" s="735" t="s">
        <v>448</v>
      </c>
      <c r="B40" s="157">
        <v>17095</v>
      </c>
      <c r="C40" s="744">
        <v>6.8678160919540234</v>
      </c>
      <c r="D40" s="160">
        <f t="shared" si="0"/>
        <v>2489.146443514644</v>
      </c>
      <c r="E40" s="741">
        <v>0.40229885057471265</v>
      </c>
      <c r="F40" s="670">
        <f t="shared" si="1"/>
        <v>42493.28571428571</v>
      </c>
      <c r="G40" s="741">
        <f t="shared" si="2"/>
        <v>7.2701149425287364</v>
      </c>
      <c r="H40" s="160">
        <f t="shared" si="3"/>
        <v>2351.4071146245055</v>
      </c>
      <c r="I40" s="194"/>
      <c r="J40" s="672"/>
      <c r="K40" s="201"/>
      <c r="T40" s="670"/>
    </row>
    <row r="41" spans="1:47" x14ac:dyDescent="0.2">
      <c r="A41" s="735" t="s">
        <v>417</v>
      </c>
      <c r="B41" s="157">
        <v>20562</v>
      </c>
      <c r="C41" s="744">
        <v>6</v>
      </c>
      <c r="D41" s="160">
        <f t="shared" si="0"/>
        <v>3427</v>
      </c>
      <c r="E41" s="741">
        <v>2</v>
      </c>
      <c r="F41" s="670">
        <f t="shared" si="1"/>
        <v>10281</v>
      </c>
      <c r="G41" s="741">
        <f t="shared" si="2"/>
        <v>8</v>
      </c>
      <c r="H41" s="160">
        <f t="shared" si="3"/>
        <v>2570.25</v>
      </c>
      <c r="I41" s="194"/>
      <c r="J41" s="672"/>
      <c r="K41" s="201"/>
      <c r="T41" s="670"/>
    </row>
    <row r="42" spans="1:47" x14ac:dyDescent="0.2">
      <c r="A42" s="735" t="s">
        <v>469</v>
      </c>
      <c r="B42" s="157">
        <v>357827</v>
      </c>
      <c r="C42" s="744">
        <v>104.04597701149426</v>
      </c>
      <c r="D42" s="160">
        <f t="shared" si="0"/>
        <v>3439.1238400353509</v>
      </c>
      <c r="E42" s="741">
        <v>29.873563218390803</v>
      </c>
      <c r="F42" s="670">
        <f t="shared" si="1"/>
        <v>11978.048864948058</v>
      </c>
      <c r="G42" s="741">
        <f t="shared" si="2"/>
        <v>133.91954022988506</v>
      </c>
      <c r="H42" s="160">
        <f t="shared" si="3"/>
        <v>2671.9551111492574</v>
      </c>
      <c r="I42" s="194"/>
      <c r="J42" s="672"/>
      <c r="K42" s="201"/>
      <c r="T42" s="670"/>
    </row>
    <row r="43" spans="1:47" x14ac:dyDescent="0.2">
      <c r="A43" s="735" t="s">
        <v>483</v>
      </c>
      <c r="B43" s="157">
        <v>13763</v>
      </c>
      <c r="C43" s="744">
        <v>4.0344827586206895</v>
      </c>
      <c r="D43" s="160">
        <f t="shared" si="0"/>
        <v>3411.3418803418804</v>
      </c>
      <c r="E43" s="741">
        <v>2.5114942528735633</v>
      </c>
      <c r="F43" s="670">
        <f t="shared" si="1"/>
        <v>5480.0045766590383</v>
      </c>
      <c r="G43" s="741">
        <f t="shared" si="2"/>
        <v>6.5459770114942533</v>
      </c>
      <c r="H43" s="160">
        <f t="shared" si="3"/>
        <v>2102.5127304653201</v>
      </c>
      <c r="I43" s="194"/>
      <c r="J43" s="672"/>
      <c r="K43" s="201"/>
      <c r="T43" s="670"/>
    </row>
    <row r="44" spans="1:47" x14ac:dyDescent="0.2">
      <c r="A44" s="735" t="s">
        <v>457</v>
      </c>
      <c r="B44" s="157">
        <v>13389</v>
      </c>
      <c r="C44" s="744">
        <v>5</v>
      </c>
      <c r="D44" s="160">
        <f t="shared" si="0"/>
        <v>2677.8</v>
      </c>
      <c r="E44" s="741">
        <v>0</v>
      </c>
      <c r="F44" s="670"/>
      <c r="G44" s="741">
        <f t="shared" si="2"/>
        <v>5</v>
      </c>
      <c r="H44" s="160">
        <f t="shared" si="3"/>
        <v>2677.8</v>
      </c>
      <c r="I44" s="194"/>
      <c r="J44" s="672"/>
      <c r="K44" s="201"/>
      <c r="T44" s="670"/>
    </row>
    <row r="45" spans="1:47" x14ac:dyDescent="0.2">
      <c r="A45" s="735" t="s">
        <v>418</v>
      </c>
      <c r="B45" s="157">
        <v>16490</v>
      </c>
      <c r="C45" s="744">
        <v>5</v>
      </c>
      <c r="D45" s="160">
        <f t="shared" si="0"/>
        <v>3298</v>
      </c>
      <c r="E45" s="741">
        <v>3</v>
      </c>
      <c r="F45" s="670">
        <f t="shared" si="1"/>
        <v>5496.666666666667</v>
      </c>
      <c r="G45" s="741">
        <f t="shared" si="2"/>
        <v>8</v>
      </c>
      <c r="H45" s="160">
        <f t="shared" si="3"/>
        <v>2061.25</v>
      </c>
      <c r="I45" s="194"/>
      <c r="J45" s="672"/>
      <c r="K45" s="201"/>
      <c r="T45" s="670"/>
    </row>
    <row r="46" spans="1:47" x14ac:dyDescent="0.2">
      <c r="A46" s="735" t="s">
        <v>485</v>
      </c>
      <c r="B46" s="157">
        <v>24601</v>
      </c>
      <c r="C46" s="744">
        <v>12.114942528735632</v>
      </c>
      <c r="D46" s="160">
        <f t="shared" si="0"/>
        <v>2030.6328273244781</v>
      </c>
      <c r="E46" s="741">
        <v>0</v>
      </c>
      <c r="F46" s="670"/>
      <c r="G46" s="741">
        <f t="shared" si="2"/>
        <v>12.114942528735632</v>
      </c>
      <c r="H46" s="160">
        <f t="shared" si="3"/>
        <v>2030.6328273244781</v>
      </c>
      <c r="I46" s="194"/>
      <c r="J46" s="672"/>
      <c r="K46" s="201"/>
      <c r="T46" s="670"/>
    </row>
    <row r="47" spans="1:47" x14ac:dyDescent="0.2">
      <c r="A47" s="735" t="s">
        <v>419</v>
      </c>
      <c r="B47" s="157">
        <v>16717</v>
      </c>
      <c r="C47" s="744">
        <v>1</v>
      </c>
      <c r="D47" s="160">
        <f t="shared" si="0"/>
        <v>16717</v>
      </c>
      <c r="E47" s="741">
        <v>2.0114942528735633</v>
      </c>
      <c r="F47" s="670">
        <f t="shared" si="1"/>
        <v>8310.7371428571423</v>
      </c>
      <c r="G47" s="741">
        <f t="shared" si="2"/>
        <v>3.0114942528735633</v>
      </c>
      <c r="H47" s="160">
        <f t="shared" si="3"/>
        <v>5551.0648854961828</v>
      </c>
      <c r="I47" s="194"/>
      <c r="J47" s="672"/>
      <c r="K47" s="201"/>
      <c r="T47" s="670"/>
    </row>
    <row r="48" spans="1:47" s="18" customFormat="1" x14ac:dyDescent="0.2">
      <c r="A48" s="736" t="s">
        <v>577</v>
      </c>
      <c r="B48" s="734">
        <f>SUM(B34:B47)</f>
        <v>656124</v>
      </c>
      <c r="C48" s="742">
        <f>SUM(C34:C47)</f>
        <v>196.59770114942532</v>
      </c>
      <c r="D48" s="743">
        <f t="shared" si="0"/>
        <v>3337.394059869036</v>
      </c>
      <c r="E48" s="742">
        <f>SUM(E34:E47)</f>
        <v>45.626436781609186</v>
      </c>
      <c r="F48" s="732">
        <f t="shared" si="1"/>
        <v>14380.347146995846</v>
      </c>
      <c r="G48" s="742">
        <f t="shared" si="2"/>
        <v>242.22413793103451</v>
      </c>
      <c r="H48" s="743">
        <f t="shared" si="3"/>
        <v>2708.7473841554556</v>
      </c>
      <c r="I48" s="736">
        <v>250</v>
      </c>
      <c r="J48" s="85">
        <v>202</v>
      </c>
      <c r="K48" s="749">
        <v>48</v>
      </c>
      <c r="L48" s="672"/>
      <c r="M48" s="672"/>
      <c r="N48" s="672"/>
      <c r="O48" s="672"/>
      <c r="P48" s="672"/>
      <c r="Q48" s="672"/>
      <c r="R48" s="672"/>
      <c r="S48" s="672"/>
      <c r="T48" s="670"/>
      <c r="U48" s="672"/>
      <c r="V48" s="672"/>
      <c r="W48" s="672"/>
      <c r="X48" s="672"/>
      <c r="Y48" s="672"/>
      <c r="Z48" s="672"/>
      <c r="AA48" s="672"/>
      <c r="AB48" s="672"/>
      <c r="AC48" s="672"/>
      <c r="AD48" s="672"/>
      <c r="AE48" s="672"/>
      <c r="AF48" s="672"/>
      <c r="AG48" s="672"/>
      <c r="AH48" s="672"/>
      <c r="AI48" s="672"/>
      <c r="AJ48" s="672"/>
      <c r="AK48" s="672"/>
      <c r="AL48" s="672"/>
      <c r="AM48" s="672"/>
      <c r="AN48" s="672"/>
      <c r="AO48" s="672"/>
      <c r="AP48" s="672"/>
      <c r="AQ48" s="672"/>
      <c r="AR48" s="672"/>
      <c r="AS48" s="672"/>
      <c r="AT48" s="672"/>
      <c r="AU48" s="672"/>
    </row>
    <row r="49" spans="1:47" x14ac:dyDescent="0.2">
      <c r="A49" s="735" t="s">
        <v>312</v>
      </c>
      <c r="B49" s="157">
        <v>147888</v>
      </c>
      <c r="C49" s="744">
        <v>61.988505747126439</v>
      </c>
      <c r="D49" s="160">
        <f t="shared" si="0"/>
        <v>2385.7326163545335</v>
      </c>
      <c r="E49" s="741">
        <v>13</v>
      </c>
      <c r="F49" s="670">
        <f t="shared" si="1"/>
        <v>11376</v>
      </c>
      <c r="G49" s="741">
        <f t="shared" si="2"/>
        <v>74.988505747126439</v>
      </c>
      <c r="H49" s="160">
        <f t="shared" si="3"/>
        <v>1972.1422440220722</v>
      </c>
      <c r="I49" s="194"/>
      <c r="J49" s="672"/>
      <c r="K49" s="201"/>
      <c r="T49" s="670"/>
    </row>
    <row r="50" spans="1:47" x14ac:dyDescent="0.2">
      <c r="A50" s="735" t="s">
        <v>46</v>
      </c>
      <c r="B50" s="157">
        <v>19215</v>
      </c>
      <c r="C50" s="744">
        <v>5.9195402298850572</v>
      </c>
      <c r="D50" s="160">
        <f t="shared" si="0"/>
        <v>3246.0291262135925</v>
      </c>
      <c r="E50" s="741">
        <v>1</v>
      </c>
      <c r="F50" s="670">
        <f t="shared" si="1"/>
        <v>19215</v>
      </c>
      <c r="G50" s="741">
        <f t="shared" si="2"/>
        <v>6.9195402298850572</v>
      </c>
      <c r="H50" s="160">
        <f t="shared" si="3"/>
        <v>2776.9186046511627</v>
      </c>
      <c r="I50" s="194"/>
      <c r="J50" s="672"/>
      <c r="K50" s="201"/>
      <c r="T50" s="670"/>
    </row>
    <row r="51" spans="1:47" x14ac:dyDescent="0.2">
      <c r="A51" s="735" t="s">
        <v>320</v>
      </c>
      <c r="B51" s="157">
        <v>16499</v>
      </c>
      <c r="C51" s="744">
        <v>4</v>
      </c>
      <c r="D51" s="160">
        <f t="shared" si="0"/>
        <v>4124.75</v>
      </c>
      <c r="E51" s="741">
        <v>0</v>
      </c>
      <c r="F51" s="670"/>
      <c r="G51" s="741">
        <f t="shared" si="2"/>
        <v>4</v>
      </c>
      <c r="H51" s="160">
        <f t="shared" si="3"/>
        <v>4124.75</v>
      </c>
      <c r="I51" s="194"/>
      <c r="J51" s="672"/>
      <c r="K51" s="201"/>
      <c r="T51" s="670"/>
    </row>
    <row r="52" spans="1:47" x14ac:dyDescent="0.2">
      <c r="A52" s="735" t="s">
        <v>324</v>
      </c>
      <c r="B52" s="157">
        <v>68335</v>
      </c>
      <c r="C52" s="744">
        <v>18.011494252873565</v>
      </c>
      <c r="D52" s="160">
        <f t="shared" si="0"/>
        <v>3793.9661774090614</v>
      </c>
      <c r="E52" s="741">
        <v>5.0114942528735629</v>
      </c>
      <c r="F52" s="670">
        <f t="shared" si="1"/>
        <v>13635.653669724772</v>
      </c>
      <c r="G52" s="741">
        <f t="shared" si="2"/>
        <v>23.022988505747129</v>
      </c>
      <c r="H52" s="160">
        <f t="shared" si="3"/>
        <v>2968.1203195207186</v>
      </c>
      <c r="I52" s="194"/>
      <c r="J52" s="672"/>
      <c r="K52" s="201"/>
      <c r="T52" s="670"/>
    </row>
    <row r="53" spans="1:47" x14ac:dyDescent="0.2">
      <c r="A53" s="735" t="s">
        <v>342</v>
      </c>
      <c r="B53" s="157">
        <v>35908</v>
      </c>
      <c r="C53" s="744">
        <v>12</v>
      </c>
      <c r="D53" s="160">
        <f t="shared" si="0"/>
        <v>2992.3333333333335</v>
      </c>
      <c r="E53" s="741">
        <v>4</v>
      </c>
      <c r="F53" s="670">
        <f t="shared" si="1"/>
        <v>8977</v>
      </c>
      <c r="G53" s="741">
        <f t="shared" si="2"/>
        <v>16</v>
      </c>
      <c r="H53" s="160">
        <f t="shared" si="3"/>
        <v>2244.25</v>
      </c>
      <c r="I53" s="194"/>
      <c r="J53" s="672"/>
      <c r="K53" s="201"/>
      <c r="T53" s="670"/>
    </row>
    <row r="54" spans="1:47" x14ac:dyDescent="0.2">
      <c r="A54" s="735" t="s">
        <v>347</v>
      </c>
      <c r="B54" s="157">
        <v>20711</v>
      </c>
      <c r="C54" s="744">
        <v>2</v>
      </c>
      <c r="D54" s="160">
        <f t="shared" si="0"/>
        <v>10355.5</v>
      </c>
      <c r="E54" s="741">
        <v>0</v>
      </c>
      <c r="F54" s="670"/>
      <c r="G54" s="741">
        <f t="shared" si="2"/>
        <v>2</v>
      </c>
      <c r="H54" s="160">
        <f t="shared" si="3"/>
        <v>10355.5</v>
      </c>
      <c r="I54" s="194"/>
      <c r="J54" s="672"/>
      <c r="K54" s="201"/>
      <c r="T54" s="670"/>
    </row>
    <row r="55" spans="1:47" x14ac:dyDescent="0.2">
      <c r="A55" s="735" t="s">
        <v>351</v>
      </c>
      <c r="B55" s="157">
        <v>14800</v>
      </c>
      <c r="C55" s="744">
        <v>4.0344827586206895</v>
      </c>
      <c r="D55" s="160">
        <f t="shared" si="0"/>
        <v>3668.3760683760684</v>
      </c>
      <c r="E55" s="741">
        <v>0</v>
      </c>
      <c r="F55" s="670"/>
      <c r="G55" s="741">
        <f t="shared" si="2"/>
        <v>4.0344827586206895</v>
      </c>
      <c r="H55" s="160">
        <f t="shared" si="3"/>
        <v>3668.3760683760684</v>
      </c>
      <c r="I55" s="194"/>
      <c r="J55" s="672"/>
      <c r="K55" s="201"/>
      <c r="T55" s="670"/>
    </row>
    <row r="56" spans="1:47" s="18" customFormat="1" x14ac:dyDescent="0.2">
      <c r="A56" s="736" t="s">
        <v>578</v>
      </c>
      <c r="B56" s="734">
        <v>323356</v>
      </c>
      <c r="C56" s="742">
        <f>SUM(C49:C55)</f>
        <v>107.95402298850574</v>
      </c>
      <c r="D56" s="743">
        <f t="shared" si="0"/>
        <v>2995.3121805792166</v>
      </c>
      <c r="E56" s="742">
        <f>SUM(E49:E55)</f>
        <v>23.011494252873561</v>
      </c>
      <c r="F56" s="732">
        <f t="shared" si="1"/>
        <v>14051.934065934067</v>
      </c>
      <c r="G56" s="742">
        <f t="shared" si="2"/>
        <v>130.9655172413793</v>
      </c>
      <c r="H56" s="743">
        <f t="shared" si="3"/>
        <v>2469.0163243812535</v>
      </c>
      <c r="I56" s="736">
        <v>131</v>
      </c>
      <c r="J56" s="85">
        <v>108</v>
      </c>
      <c r="K56" s="749">
        <v>23</v>
      </c>
      <c r="L56" s="672"/>
      <c r="M56" s="672"/>
      <c r="N56" s="672"/>
      <c r="O56" s="672"/>
      <c r="P56" s="672"/>
      <c r="Q56" s="672"/>
      <c r="R56" s="672"/>
      <c r="S56" s="672"/>
      <c r="T56" s="670"/>
      <c r="U56" s="672"/>
      <c r="V56" s="672"/>
      <c r="W56" s="672"/>
      <c r="X56" s="672"/>
      <c r="Y56" s="672"/>
      <c r="Z56" s="672"/>
      <c r="AA56" s="672"/>
      <c r="AB56" s="672"/>
      <c r="AC56" s="672"/>
      <c r="AD56" s="672"/>
      <c r="AE56" s="672"/>
      <c r="AF56" s="672"/>
      <c r="AG56" s="672"/>
      <c r="AH56" s="672"/>
      <c r="AI56" s="672"/>
      <c r="AJ56" s="672"/>
      <c r="AK56" s="672"/>
      <c r="AL56" s="672"/>
      <c r="AM56" s="672"/>
      <c r="AN56" s="672"/>
      <c r="AO56" s="672"/>
      <c r="AP56" s="672"/>
      <c r="AQ56" s="672"/>
      <c r="AR56" s="672"/>
      <c r="AS56" s="672"/>
      <c r="AT56" s="672"/>
      <c r="AU56" s="672"/>
    </row>
    <row r="57" spans="1:47" x14ac:dyDescent="0.2">
      <c r="A57" s="735" t="s">
        <v>51</v>
      </c>
      <c r="B57" s="157">
        <v>55855</v>
      </c>
      <c r="C57" s="744">
        <v>19.183908045977013</v>
      </c>
      <c r="D57" s="160">
        <f t="shared" si="0"/>
        <v>2911.5548232474534</v>
      </c>
      <c r="E57" s="741">
        <v>5</v>
      </c>
      <c r="F57" s="670">
        <f t="shared" si="1"/>
        <v>11171</v>
      </c>
      <c r="G57" s="741">
        <f t="shared" si="2"/>
        <v>24.183908045977013</v>
      </c>
      <c r="H57" s="160">
        <f t="shared" si="3"/>
        <v>2309.5936311787073</v>
      </c>
      <c r="I57" s="194"/>
      <c r="J57" s="672"/>
      <c r="K57" s="201"/>
      <c r="T57" s="670"/>
    </row>
    <row r="58" spans="1:47" x14ac:dyDescent="0.2">
      <c r="A58" s="735" t="s">
        <v>52</v>
      </c>
      <c r="B58" s="157">
        <v>22838</v>
      </c>
      <c r="C58" s="744">
        <v>6</v>
      </c>
      <c r="D58" s="160">
        <f t="shared" si="0"/>
        <v>3806.3333333333335</v>
      </c>
      <c r="E58" s="741">
        <v>4.0114942528735629</v>
      </c>
      <c r="F58" s="670">
        <f t="shared" si="1"/>
        <v>5693.1404011461327</v>
      </c>
      <c r="G58" s="741">
        <f t="shared" si="2"/>
        <v>10.011494252873563</v>
      </c>
      <c r="H58" s="160">
        <f t="shared" si="3"/>
        <v>2281.1779563719865</v>
      </c>
      <c r="I58" s="194"/>
      <c r="J58" s="672"/>
      <c r="K58" s="201"/>
      <c r="T58" s="670"/>
    </row>
    <row r="59" spans="1:47" x14ac:dyDescent="0.2">
      <c r="A59" s="735" t="s">
        <v>53</v>
      </c>
      <c r="B59" s="157">
        <v>20181</v>
      </c>
      <c r="C59" s="741">
        <v>5</v>
      </c>
      <c r="D59" s="160">
        <f t="shared" si="0"/>
        <v>4036.2</v>
      </c>
      <c r="E59" s="741">
        <v>2</v>
      </c>
      <c r="F59" s="670">
        <f t="shared" si="1"/>
        <v>10090.5</v>
      </c>
      <c r="G59" s="741">
        <f t="shared" si="2"/>
        <v>7</v>
      </c>
      <c r="H59" s="160">
        <f t="shared" si="3"/>
        <v>2883</v>
      </c>
      <c r="I59" s="194"/>
      <c r="J59" s="672"/>
      <c r="K59" s="201"/>
      <c r="T59" s="670"/>
    </row>
    <row r="60" spans="1:47" x14ac:dyDescent="0.2">
      <c r="A60" s="735" t="s">
        <v>54</v>
      </c>
      <c r="B60" s="157">
        <v>17796</v>
      </c>
      <c r="C60" s="741">
        <v>1.8045977011494252</v>
      </c>
      <c r="D60" s="160">
        <f t="shared" si="0"/>
        <v>9861.4777070063701</v>
      </c>
      <c r="E60" s="741">
        <v>4.8620689655172411</v>
      </c>
      <c r="F60" s="670">
        <f t="shared" si="1"/>
        <v>3660.1702127659578</v>
      </c>
      <c r="G60" s="741">
        <f t="shared" si="2"/>
        <v>6.6666666666666661</v>
      </c>
      <c r="H60" s="160">
        <f t="shared" si="3"/>
        <v>2669.4</v>
      </c>
      <c r="I60" s="194"/>
      <c r="J60" s="672"/>
      <c r="K60" s="201"/>
      <c r="T60" s="670"/>
    </row>
    <row r="61" spans="1:47" s="18" customFormat="1" x14ac:dyDescent="0.2">
      <c r="A61" s="736" t="s">
        <v>579</v>
      </c>
      <c r="B61" s="734">
        <v>116670</v>
      </c>
      <c r="C61" s="742">
        <f>SUM(C57:C60)</f>
        <v>31.988505747126439</v>
      </c>
      <c r="D61" s="743">
        <f t="shared" si="0"/>
        <v>3647.2475745598272</v>
      </c>
      <c r="E61" s="742">
        <f>SUM(E57:E60)</f>
        <v>15.873563218390803</v>
      </c>
      <c r="F61" s="732">
        <f t="shared" si="1"/>
        <v>7349.9565532223032</v>
      </c>
      <c r="G61" s="742">
        <f t="shared" si="2"/>
        <v>47.862068965517238</v>
      </c>
      <c r="H61" s="743">
        <f t="shared" si="3"/>
        <v>2437.6296829971184</v>
      </c>
      <c r="I61" s="736">
        <v>49</v>
      </c>
      <c r="J61" s="85">
        <v>33</v>
      </c>
      <c r="K61" s="749">
        <v>16</v>
      </c>
      <c r="L61" s="672"/>
      <c r="M61" s="672"/>
      <c r="N61" s="672"/>
      <c r="O61" s="672"/>
      <c r="P61" s="672"/>
      <c r="Q61" s="672"/>
      <c r="R61" s="672"/>
      <c r="S61" s="672"/>
      <c r="T61" s="670"/>
      <c r="U61" s="672"/>
      <c r="V61" s="672"/>
      <c r="W61" s="672"/>
      <c r="X61" s="672"/>
      <c r="Y61" s="672"/>
      <c r="Z61" s="672"/>
      <c r="AA61" s="672"/>
      <c r="AB61" s="672"/>
      <c r="AC61" s="672"/>
      <c r="AD61" s="672"/>
      <c r="AE61" s="672"/>
      <c r="AF61" s="672"/>
      <c r="AG61" s="672"/>
      <c r="AH61" s="672"/>
      <c r="AI61" s="672"/>
      <c r="AJ61" s="672"/>
      <c r="AK61" s="672"/>
      <c r="AL61" s="672"/>
      <c r="AM61" s="672"/>
      <c r="AN61" s="672"/>
      <c r="AO61" s="672"/>
      <c r="AP61" s="672"/>
      <c r="AQ61" s="672"/>
      <c r="AR61" s="672"/>
      <c r="AS61" s="672"/>
      <c r="AT61" s="672"/>
      <c r="AU61" s="672"/>
    </row>
    <row r="62" spans="1:47" x14ac:dyDescent="0.2">
      <c r="A62" s="735" t="s">
        <v>451</v>
      </c>
      <c r="B62" s="157">
        <v>18390</v>
      </c>
      <c r="C62" s="744">
        <v>6.8505747126436782</v>
      </c>
      <c r="D62" s="160">
        <f t="shared" si="0"/>
        <v>2684.4463087248323</v>
      </c>
      <c r="E62" s="741">
        <v>0.94827586206896552</v>
      </c>
      <c r="F62" s="670">
        <f t="shared" si="1"/>
        <v>19393.090909090908</v>
      </c>
      <c r="G62" s="741">
        <f t="shared" si="2"/>
        <v>7.7988505747126435</v>
      </c>
      <c r="H62" s="160">
        <f t="shared" si="3"/>
        <v>2358.0397936624909</v>
      </c>
      <c r="I62" s="194"/>
      <c r="J62" s="672"/>
      <c r="K62" s="201"/>
      <c r="T62" s="670"/>
    </row>
    <row r="63" spans="1:47" x14ac:dyDescent="0.2">
      <c r="A63" s="735" t="s">
        <v>424</v>
      </c>
      <c r="B63" s="157">
        <v>28290</v>
      </c>
      <c r="C63" s="744">
        <v>12.408045977011493</v>
      </c>
      <c r="D63" s="160">
        <f t="shared" si="0"/>
        <v>2279.9722093561836</v>
      </c>
      <c r="E63" s="741">
        <v>0</v>
      </c>
      <c r="F63" s="670"/>
      <c r="G63" s="741">
        <f t="shared" si="2"/>
        <v>12.408045977011493</v>
      </c>
      <c r="H63" s="160">
        <f t="shared" si="3"/>
        <v>2279.9722093561836</v>
      </c>
      <c r="I63" s="194"/>
      <c r="J63" s="672"/>
      <c r="K63" s="201"/>
      <c r="T63" s="670"/>
    </row>
    <row r="64" spans="1:47" x14ac:dyDescent="0.2">
      <c r="A64" s="735" t="s">
        <v>450</v>
      </c>
      <c r="B64" s="157">
        <v>8400</v>
      </c>
      <c r="C64" s="744">
        <v>3.7701149425287355</v>
      </c>
      <c r="D64" s="160">
        <f t="shared" si="0"/>
        <v>2228.0487804878048</v>
      </c>
      <c r="E64" s="741">
        <v>0</v>
      </c>
      <c r="F64" s="670"/>
      <c r="G64" s="741">
        <f t="shared" si="2"/>
        <v>3.7701149425287355</v>
      </c>
      <c r="H64" s="160">
        <f t="shared" si="3"/>
        <v>2228.0487804878048</v>
      </c>
      <c r="I64" s="194"/>
      <c r="J64" s="672"/>
      <c r="K64" s="201"/>
      <c r="T64" s="670"/>
    </row>
    <row r="65" spans="1:47" x14ac:dyDescent="0.2">
      <c r="A65" s="735" t="s">
        <v>431</v>
      </c>
      <c r="B65" s="157">
        <v>64466</v>
      </c>
      <c r="C65" s="744">
        <v>21.701149425287355</v>
      </c>
      <c r="D65" s="160">
        <f t="shared" si="0"/>
        <v>2970.6260593220341</v>
      </c>
      <c r="E65" s="741">
        <v>1</v>
      </c>
      <c r="F65" s="670">
        <f t="shared" si="1"/>
        <v>64466</v>
      </c>
      <c r="G65" s="741">
        <f t="shared" si="2"/>
        <v>22.701149425287355</v>
      </c>
      <c r="H65" s="160">
        <f t="shared" si="3"/>
        <v>2839.7681012658231</v>
      </c>
      <c r="I65" s="194"/>
      <c r="J65" s="672"/>
      <c r="K65" s="201"/>
      <c r="T65" s="670"/>
    </row>
    <row r="66" spans="1:47" x14ac:dyDescent="0.2">
      <c r="A66" s="735" t="s">
        <v>444</v>
      </c>
      <c r="B66" s="157">
        <v>20633</v>
      </c>
      <c r="C66" s="744">
        <v>6.264367816091954</v>
      </c>
      <c r="D66" s="160">
        <f t="shared" si="0"/>
        <v>3293.7082568807341</v>
      </c>
      <c r="E66" s="741">
        <v>0</v>
      </c>
      <c r="F66" s="670"/>
      <c r="G66" s="741">
        <f t="shared" si="2"/>
        <v>6.264367816091954</v>
      </c>
      <c r="H66" s="160">
        <f t="shared" si="3"/>
        <v>3293.7082568807341</v>
      </c>
      <c r="I66" s="194"/>
      <c r="J66" s="672"/>
      <c r="K66" s="201"/>
      <c r="T66" s="670"/>
    </row>
    <row r="67" spans="1:47" s="18" customFormat="1" x14ac:dyDescent="0.2">
      <c r="A67" s="736" t="s">
        <v>580</v>
      </c>
      <c r="B67" s="734">
        <f>SUM(B62:B66)</f>
        <v>140179</v>
      </c>
      <c r="C67" s="742">
        <f>SUM(C62:C66)</f>
        <v>50.994252873563219</v>
      </c>
      <c r="D67" s="743">
        <f t="shared" si="0"/>
        <v>2748.9176152372365</v>
      </c>
      <c r="E67" s="742">
        <f>SUM(E62:E66)</f>
        <v>1.9482758620689655</v>
      </c>
      <c r="F67" s="732">
        <f t="shared" si="1"/>
        <v>71950.283185840701</v>
      </c>
      <c r="G67" s="742">
        <f t="shared" si="2"/>
        <v>52.942528735632187</v>
      </c>
      <c r="H67" s="743">
        <f t="shared" si="3"/>
        <v>2647.7579244463741</v>
      </c>
      <c r="I67" s="736">
        <v>55</v>
      </c>
      <c r="J67" s="85">
        <v>53</v>
      </c>
      <c r="K67" s="749">
        <v>2</v>
      </c>
      <c r="L67" s="672"/>
      <c r="M67" s="672"/>
      <c r="N67" s="672"/>
      <c r="O67" s="672"/>
      <c r="P67" s="672"/>
      <c r="Q67" s="672"/>
      <c r="R67" s="672"/>
      <c r="S67" s="672"/>
      <c r="T67" s="670"/>
      <c r="U67" s="672"/>
      <c r="V67" s="672"/>
      <c r="W67" s="672"/>
      <c r="X67" s="672"/>
      <c r="Y67" s="672"/>
      <c r="Z67" s="672"/>
      <c r="AA67" s="672"/>
      <c r="AB67" s="672"/>
      <c r="AC67" s="672"/>
      <c r="AD67" s="672"/>
      <c r="AE67" s="672"/>
      <c r="AF67" s="672"/>
      <c r="AG67" s="672"/>
      <c r="AH67" s="672"/>
      <c r="AI67" s="672"/>
      <c r="AJ67" s="672"/>
      <c r="AK67" s="672"/>
      <c r="AL67" s="672"/>
      <c r="AM67" s="672"/>
      <c r="AN67" s="672"/>
      <c r="AO67" s="672"/>
      <c r="AP67" s="672"/>
      <c r="AQ67" s="672"/>
      <c r="AR67" s="672"/>
      <c r="AS67" s="672"/>
      <c r="AT67" s="672"/>
      <c r="AU67" s="672"/>
    </row>
    <row r="68" spans="1:47" x14ac:dyDescent="0.2">
      <c r="A68" s="735" t="s">
        <v>558</v>
      </c>
      <c r="B68" s="157">
        <v>25108</v>
      </c>
      <c r="C68" s="744">
        <v>10</v>
      </c>
      <c r="D68" s="160">
        <f t="shared" si="0"/>
        <v>2510.8000000000002</v>
      </c>
      <c r="E68" s="741">
        <v>1</v>
      </c>
      <c r="F68" s="670">
        <f t="shared" si="1"/>
        <v>25108</v>
      </c>
      <c r="G68" s="741">
        <f t="shared" si="2"/>
        <v>11</v>
      </c>
      <c r="H68" s="160">
        <f t="shared" si="3"/>
        <v>2282.5454545454545</v>
      </c>
      <c r="I68" s="194"/>
      <c r="J68" s="672"/>
      <c r="K68" s="201"/>
      <c r="T68" s="670"/>
    </row>
    <row r="69" spans="1:47" x14ac:dyDescent="0.2">
      <c r="A69" s="735" t="s">
        <v>581</v>
      </c>
      <c r="B69" s="157">
        <v>15938</v>
      </c>
      <c r="C69" s="744">
        <v>6</v>
      </c>
      <c r="D69" s="160">
        <f t="shared" si="0"/>
        <v>2656.3333333333335</v>
      </c>
      <c r="E69" s="741">
        <v>1</v>
      </c>
      <c r="F69" s="670">
        <f t="shared" si="1"/>
        <v>15938</v>
      </c>
      <c r="G69" s="741">
        <f t="shared" si="2"/>
        <v>7</v>
      </c>
      <c r="H69" s="160">
        <f t="shared" si="3"/>
        <v>2276.8571428571427</v>
      </c>
      <c r="I69" s="194"/>
      <c r="J69" s="672"/>
      <c r="K69" s="201"/>
      <c r="T69" s="670"/>
    </row>
    <row r="70" spans="1:47" x14ac:dyDescent="0.2">
      <c r="A70" s="735" t="s">
        <v>582</v>
      </c>
      <c r="B70" s="157">
        <v>8879</v>
      </c>
      <c r="C70" s="741">
        <v>3</v>
      </c>
      <c r="D70" s="160">
        <f t="shared" si="0"/>
        <v>2959.6666666666665</v>
      </c>
      <c r="E70" s="741">
        <v>0</v>
      </c>
      <c r="F70" s="670"/>
      <c r="G70" s="741">
        <f t="shared" si="2"/>
        <v>3</v>
      </c>
      <c r="H70" s="160">
        <f t="shared" si="3"/>
        <v>2959.6666666666665</v>
      </c>
      <c r="I70" s="194"/>
      <c r="J70" s="672"/>
      <c r="K70" s="201"/>
      <c r="T70" s="670"/>
    </row>
    <row r="71" spans="1:47" x14ac:dyDescent="0.2">
      <c r="A71" s="735" t="s">
        <v>559</v>
      </c>
      <c r="B71" s="157">
        <v>21378</v>
      </c>
      <c r="C71" s="741">
        <v>9.2988505747126435</v>
      </c>
      <c r="D71" s="160">
        <f t="shared" ref="D71:D73" si="4">B71/C71</f>
        <v>2298.9938195302843</v>
      </c>
      <c r="E71" s="741">
        <v>0</v>
      </c>
      <c r="F71" s="670"/>
      <c r="G71" s="741">
        <f t="shared" ref="G71:G73" si="5">SUM(C71+E71)</f>
        <v>9.2988505747126435</v>
      </c>
      <c r="H71" s="160">
        <f t="shared" ref="H71:H73" si="6">B71/G71</f>
        <v>2298.9938195302843</v>
      </c>
      <c r="I71" s="194"/>
      <c r="J71" s="672"/>
      <c r="K71" s="201"/>
      <c r="T71" s="670"/>
    </row>
    <row r="72" spans="1:47" s="18" customFormat="1" ht="13.5" thickBot="1" x14ac:dyDescent="0.25">
      <c r="A72" s="736" t="s">
        <v>583</v>
      </c>
      <c r="B72" s="734">
        <v>71303</v>
      </c>
      <c r="C72" s="742">
        <f>SUM(C68:C71)</f>
        <v>28.298850574712645</v>
      </c>
      <c r="D72" s="743">
        <f t="shared" si="4"/>
        <v>2519.6429731925264</v>
      </c>
      <c r="E72" s="745">
        <f>SUM(E68:E71)</f>
        <v>2</v>
      </c>
      <c r="F72" s="746">
        <f t="shared" ref="F72:F73" si="7">B72/E72</f>
        <v>35651.5</v>
      </c>
      <c r="G72" s="742">
        <f t="shared" si="5"/>
        <v>30.298850574712645</v>
      </c>
      <c r="H72" s="743">
        <f t="shared" si="6"/>
        <v>2353.3235963581183</v>
      </c>
      <c r="I72" s="736">
        <v>31</v>
      </c>
      <c r="J72" s="85">
        <v>29</v>
      </c>
      <c r="K72" s="749">
        <v>2</v>
      </c>
      <c r="L72" s="672"/>
      <c r="M72" s="672"/>
      <c r="N72" s="672"/>
      <c r="O72" s="672"/>
      <c r="P72" s="672"/>
      <c r="Q72" s="672"/>
      <c r="R72" s="672"/>
      <c r="S72" s="672"/>
      <c r="T72" s="670"/>
      <c r="U72" s="672"/>
      <c r="V72" s="672"/>
      <c r="W72" s="672"/>
      <c r="X72" s="672"/>
      <c r="Y72" s="672"/>
      <c r="Z72" s="672"/>
      <c r="AA72" s="672"/>
      <c r="AB72" s="672"/>
      <c r="AC72" s="672"/>
      <c r="AD72" s="672"/>
      <c r="AE72" s="672"/>
      <c r="AF72" s="672"/>
      <c r="AG72" s="672"/>
      <c r="AH72" s="672"/>
      <c r="AI72" s="672"/>
      <c r="AJ72" s="672"/>
      <c r="AK72" s="672"/>
      <c r="AL72" s="672"/>
      <c r="AM72" s="672"/>
      <c r="AN72" s="672"/>
      <c r="AO72" s="672"/>
      <c r="AP72" s="672"/>
      <c r="AQ72" s="672"/>
      <c r="AR72" s="672"/>
      <c r="AS72" s="672"/>
      <c r="AT72" s="672"/>
      <c r="AU72" s="672"/>
    </row>
    <row r="73" spans="1:47" ht="13.5" thickBot="1" x14ac:dyDescent="0.25">
      <c r="A73" s="750" t="s">
        <v>584</v>
      </c>
      <c r="B73" s="751">
        <f>B72+B67+B61+B56+B48+B33+B27+B20+B16</f>
        <v>2062874</v>
      </c>
      <c r="C73" s="752">
        <v>655.45977011494256</v>
      </c>
      <c r="D73" s="753">
        <f t="shared" si="4"/>
        <v>3147.2167996492767</v>
      </c>
      <c r="E73" s="754">
        <v>138.04022988505744</v>
      </c>
      <c r="F73" s="754">
        <f t="shared" si="7"/>
        <v>14944.005828718933</v>
      </c>
      <c r="G73" s="752">
        <f t="shared" si="5"/>
        <v>793.5</v>
      </c>
      <c r="H73" s="753">
        <f t="shared" si="6"/>
        <v>2599.7151858853181</v>
      </c>
      <c r="I73" s="755">
        <f>SUM(I16:I72)</f>
        <v>815</v>
      </c>
      <c r="J73" s="756">
        <f>SUM(J16:J72)</f>
        <v>673</v>
      </c>
      <c r="K73" s="757">
        <f>SUM(K16:K72)</f>
        <v>142</v>
      </c>
      <c r="T73" s="670"/>
    </row>
    <row r="74" spans="1:47" x14ac:dyDescent="0.2">
      <c r="I74" s="668"/>
      <c r="J74" s="668"/>
      <c r="K74" s="668"/>
      <c r="L74" s="665"/>
      <c r="M74" s="665"/>
    </row>
    <row r="75" spans="1:47" x14ac:dyDescent="0.2">
      <c r="I75" s="20"/>
      <c r="J75" s="20"/>
      <c r="K75" s="20"/>
    </row>
    <row r="76" spans="1:47" x14ac:dyDescent="0.2">
      <c r="A76" s="663" t="s">
        <v>597</v>
      </c>
      <c r="B76" s="663" t="s">
        <v>681</v>
      </c>
      <c r="C76" s="660"/>
      <c r="D76" s="660"/>
      <c r="E76" s="660"/>
      <c r="F76" s="660"/>
      <c r="I76" s="20"/>
      <c r="J76" s="20"/>
      <c r="K76" s="20"/>
    </row>
    <row r="77" spans="1:47" x14ac:dyDescent="0.2">
      <c r="A77" s="660"/>
      <c r="B77" s="660" t="s">
        <v>305</v>
      </c>
      <c r="C77" s="660"/>
      <c r="D77" s="660"/>
      <c r="E77" s="660"/>
      <c r="F77" s="660"/>
    </row>
    <row r="78" spans="1:47" x14ac:dyDescent="0.2">
      <c r="E78" s="20"/>
      <c r="F78" s="20"/>
      <c r="H78" s="20"/>
      <c r="I78" s="20"/>
      <c r="J78" s="20"/>
      <c r="K78" s="20"/>
    </row>
    <row r="79" spans="1:47" x14ac:dyDescent="0.2">
      <c r="E79" s="20"/>
      <c r="F79" s="20"/>
      <c r="H79" s="20"/>
      <c r="I79" s="20"/>
      <c r="J79" s="20"/>
    </row>
    <row r="80" spans="1:47" x14ac:dyDescent="0.2">
      <c r="E80" s="20"/>
      <c r="F80" s="20"/>
    </row>
    <row r="81" spans="1:7" x14ac:dyDescent="0.2">
      <c r="E81" s="20"/>
      <c r="F81" s="20"/>
    </row>
    <row r="82" spans="1:7" x14ac:dyDescent="0.2">
      <c r="E82" s="20"/>
      <c r="F82" s="20"/>
    </row>
    <row r="83" spans="1:7" x14ac:dyDescent="0.2">
      <c r="E83" s="20"/>
      <c r="F83" s="20"/>
    </row>
    <row r="84" spans="1:7" ht="12" customHeight="1" x14ac:dyDescent="0.2">
      <c r="E84" s="20"/>
      <c r="F84" s="20"/>
    </row>
    <row r="85" spans="1:7" x14ac:dyDescent="0.2">
      <c r="E85" s="20"/>
      <c r="F85" s="20"/>
    </row>
    <row r="86" spans="1:7" x14ac:dyDescent="0.2">
      <c r="E86" s="20"/>
      <c r="F86" s="20"/>
    </row>
    <row r="87" spans="1:7" x14ac:dyDescent="0.2">
      <c r="E87" s="20"/>
      <c r="F87" s="20"/>
    </row>
    <row r="88" spans="1:7" x14ac:dyDescent="0.2">
      <c r="E88" s="20"/>
      <c r="F88" s="20"/>
    </row>
    <row r="89" spans="1:7" x14ac:dyDescent="0.2">
      <c r="A89" s="551"/>
      <c r="B89" s="661"/>
      <c r="C89" s="661"/>
      <c r="D89" s="661"/>
      <c r="E89" s="668"/>
      <c r="F89" s="668"/>
      <c r="G89" s="661"/>
    </row>
    <row r="90" spans="1:7" x14ac:dyDescent="0.2">
      <c r="A90" s="551"/>
      <c r="B90" s="661"/>
      <c r="C90" s="661"/>
      <c r="D90" s="661"/>
      <c r="E90" s="668"/>
      <c r="F90" s="668"/>
      <c r="G90" s="661"/>
    </row>
    <row r="91" spans="1:7" x14ac:dyDescent="0.2">
      <c r="A91" s="551"/>
      <c r="B91" s="661"/>
      <c r="C91" s="661"/>
      <c r="D91" s="661"/>
      <c r="E91" s="668"/>
      <c r="F91" s="668"/>
      <c r="G91" s="661"/>
    </row>
    <row r="92" spans="1:7" x14ac:dyDescent="0.2">
      <c r="A92" s="551"/>
      <c r="B92" s="661"/>
      <c r="C92" s="661"/>
      <c r="D92" s="661"/>
      <c r="E92" s="668"/>
      <c r="F92" s="668"/>
      <c r="G92" s="661"/>
    </row>
    <row r="93" spans="1:7" x14ac:dyDescent="0.2">
      <c r="A93" s="551"/>
      <c r="B93" s="661"/>
      <c r="C93" s="661"/>
      <c r="D93" s="661"/>
      <c r="E93" s="668"/>
      <c r="F93" s="668"/>
      <c r="G93" s="661"/>
    </row>
    <row r="94" spans="1:7" x14ac:dyDescent="0.2">
      <c r="A94" s="551"/>
      <c r="B94" s="661"/>
      <c r="C94" s="661"/>
      <c r="D94" s="661"/>
      <c r="E94" s="668"/>
      <c r="F94" s="668"/>
      <c r="G94" s="661"/>
    </row>
    <row r="95" spans="1:7" x14ac:dyDescent="0.2">
      <c r="A95" s="551"/>
      <c r="B95" s="661"/>
      <c r="C95" s="661"/>
      <c r="D95" s="661"/>
      <c r="E95" s="668"/>
      <c r="F95" s="668"/>
      <c r="G95" s="661"/>
    </row>
    <row r="96" spans="1:7" x14ac:dyDescent="0.2">
      <c r="A96" s="551"/>
      <c r="B96" s="661"/>
      <c r="C96" s="661"/>
      <c r="D96" s="661"/>
      <c r="E96" s="668"/>
      <c r="F96" s="668"/>
      <c r="G96" s="661"/>
    </row>
    <row r="97" spans="1:7" x14ac:dyDescent="0.2">
      <c r="A97" s="551"/>
      <c r="B97" s="661"/>
      <c r="C97" s="661"/>
      <c r="D97" s="661"/>
      <c r="E97" s="668"/>
      <c r="F97" s="668"/>
      <c r="G97" s="661"/>
    </row>
    <row r="98" spans="1:7" x14ac:dyDescent="0.2">
      <c r="A98" s="551"/>
      <c r="B98" s="661"/>
      <c r="C98" s="661"/>
      <c r="D98" s="661"/>
      <c r="E98" s="668"/>
      <c r="F98" s="668"/>
      <c r="G98" s="661"/>
    </row>
    <row r="99" spans="1:7" x14ac:dyDescent="0.2">
      <c r="A99" s="551"/>
      <c r="B99" s="661"/>
      <c r="C99" s="661"/>
      <c r="D99" s="661"/>
      <c r="E99" s="668"/>
      <c r="F99" s="668"/>
      <c r="G99" s="661"/>
    </row>
    <row r="100" spans="1:7" x14ac:dyDescent="0.2">
      <c r="A100" s="551"/>
      <c r="B100" s="661"/>
      <c r="C100" s="661"/>
      <c r="D100" s="661"/>
      <c r="E100" s="668"/>
      <c r="F100" s="668"/>
      <c r="G100" s="661"/>
    </row>
    <row r="101" spans="1:7" x14ac:dyDescent="0.2">
      <c r="A101" s="551"/>
      <c r="B101" s="661"/>
      <c r="C101" s="661"/>
      <c r="D101" s="661"/>
      <c r="E101" s="668"/>
      <c r="F101" s="668"/>
      <c r="G101" s="661"/>
    </row>
    <row r="102" spans="1:7" x14ac:dyDescent="0.2">
      <c r="A102" s="551"/>
      <c r="B102" s="661"/>
      <c r="C102" s="661"/>
      <c r="D102" s="661"/>
      <c r="E102" s="668"/>
      <c r="F102" s="668"/>
      <c r="G102" s="661"/>
    </row>
    <row r="103" spans="1:7" x14ac:dyDescent="0.2">
      <c r="A103" s="551"/>
      <c r="B103" s="661"/>
      <c r="C103" s="661"/>
      <c r="D103" s="661"/>
      <c r="E103" s="668"/>
      <c r="F103" s="668"/>
      <c r="G103" s="661"/>
    </row>
    <row r="104" spans="1:7" x14ac:dyDescent="0.2">
      <c r="A104" s="551"/>
      <c r="B104" s="661"/>
      <c r="C104" s="661"/>
      <c r="D104" s="661"/>
      <c r="E104" s="668"/>
      <c r="F104" s="668"/>
      <c r="G104" s="661"/>
    </row>
    <row r="105" spans="1:7" x14ac:dyDescent="0.2">
      <c r="A105" s="551"/>
      <c r="B105" s="661"/>
      <c r="C105" s="661"/>
      <c r="D105" s="661"/>
      <c r="E105" s="668"/>
      <c r="F105" s="668"/>
      <c r="G105" s="661"/>
    </row>
    <row r="106" spans="1:7" x14ac:dyDescent="0.2">
      <c r="A106" s="551"/>
      <c r="B106" s="661"/>
      <c r="C106" s="661"/>
      <c r="D106" s="661"/>
      <c r="E106" s="668"/>
      <c r="F106" s="668"/>
      <c r="G106" s="661"/>
    </row>
    <row r="107" spans="1:7" x14ac:dyDescent="0.2">
      <c r="A107" s="551"/>
      <c r="B107" s="661"/>
      <c r="C107" s="661"/>
      <c r="D107" s="661"/>
      <c r="E107" s="668"/>
      <c r="F107" s="668"/>
      <c r="G107" s="661"/>
    </row>
    <row r="108" spans="1:7" x14ac:dyDescent="0.2">
      <c r="A108" s="551"/>
      <c r="B108" s="661"/>
      <c r="C108" s="661"/>
      <c r="D108" s="661"/>
      <c r="E108" s="668"/>
      <c r="F108" s="668"/>
      <c r="G108" s="661"/>
    </row>
    <row r="109" spans="1:7" x14ac:dyDescent="0.2">
      <c r="A109" s="551"/>
      <c r="B109" s="661"/>
      <c r="C109" s="661"/>
      <c r="D109" s="661"/>
      <c r="E109" s="668"/>
      <c r="F109" s="668"/>
      <c r="G109" s="661"/>
    </row>
    <row r="110" spans="1:7" x14ac:dyDescent="0.2">
      <c r="A110" s="551"/>
      <c r="B110" s="661"/>
      <c r="C110" s="661"/>
      <c r="D110" s="661"/>
      <c r="E110" s="668"/>
      <c r="F110" s="668"/>
      <c r="G110" s="661"/>
    </row>
    <row r="111" spans="1:7" x14ac:dyDescent="0.2">
      <c r="A111" s="551"/>
      <c r="B111" s="661"/>
      <c r="C111" s="661"/>
      <c r="D111" s="661"/>
      <c r="E111" s="668"/>
      <c r="F111" s="668"/>
      <c r="G111" s="661"/>
    </row>
    <row r="112" spans="1:7" x14ac:dyDescent="0.2">
      <c r="A112" s="551"/>
      <c r="B112" s="661"/>
      <c r="C112" s="661"/>
      <c r="D112" s="661"/>
      <c r="E112" s="668"/>
      <c r="F112" s="668"/>
      <c r="G112" s="661"/>
    </row>
    <row r="113" spans="1:7" x14ac:dyDescent="0.2">
      <c r="A113" s="551"/>
      <c r="B113" s="661"/>
      <c r="C113" s="661"/>
      <c r="D113" s="661"/>
      <c r="E113" s="668"/>
      <c r="F113" s="668"/>
      <c r="G113" s="661"/>
    </row>
    <row r="114" spans="1:7" x14ac:dyDescent="0.2">
      <c r="A114" s="551"/>
      <c r="B114" s="661"/>
      <c r="C114" s="661"/>
      <c r="D114" s="661"/>
      <c r="E114" s="668"/>
      <c r="F114" s="668"/>
      <c r="G114" s="661"/>
    </row>
    <row r="115" spans="1:7" x14ac:dyDescent="0.2">
      <c r="A115" s="551"/>
      <c r="B115" s="661"/>
      <c r="C115" s="661"/>
      <c r="D115" s="661"/>
      <c r="E115" s="668"/>
      <c r="F115" s="668"/>
      <c r="G115" s="661"/>
    </row>
    <row r="116" spans="1:7" x14ac:dyDescent="0.2">
      <c r="A116" s="551"/>
      <c r="B116" s="661"/>
      <c r="C116" s="661"/>
      <c r="D116" s="661"/>
      <c r="E116" s="668"/>
      <c r="F116" s="668"/>
      <c r="G116" s="661"/>
    </row>
    <row r="117" spans="1:7" x14ac:dyDescent="0.2">
      <c r="A117" s="551"/>
      <c r="B117" s="661"/>
      <c r="C117" s="661"/>
      <c r="D117" s="661"/>
      <c r="E117" s="668"/>
      <c r="F117" s="668"/>
      <c r="G117" s="661"/>
    </row>
    <row r="118" spans="1:7" x14ac:dyDescent="0.2">
      <c r="A118" s="551"/>
      <c r="B118" s="661"/>
      <c r="C118" s="661"/>
      <c r="D118" s="661"/>
      <c r="E118" s="668"/>
      <c r="F118" s="668"/>
      <c r="G118" s="661"/>
    </row>
    <row r="119" spans="1:7" x14ac:dyDescent="0.2">
      <c r="A119" s="551"/>
      <c r="B119" s="661"/>
      <c r="C119" s="661"/>
      <c r="D119" s="661"/>
      <c r="E119" s="668"/>
      <c r="F119" s="668"/>
      <c r="G119" s="661"/>
    </row>
    <row r="120" spans="1:7" x14ac:dyDescent="0.2">
      <c r="A120" s="551"/>
      <c r="B120" s="661"/>
      <c r="C120" s="661"/>
      <c r="D120" s="661"/>
      <c r="E120" s="668"/>
      <c r="F120" s="668"/>
      <c r="G120" s="661"/>
    </row>
    <row r="121" spans="1:7" x14ac:dyDescent="0.2">
      <c r="A121" s="551"/>
      <c r="B121" s="661"/>
      <c r="C121" s="661"/>
      <c r="D121" s="661"/>
      <c r="E121" s="668"/>
      <c r="F121" s="668"/>
      <c r="G121" s="661"/>
    </row>
    <row r="122" spans="1:7" x14ac:dyDescent="0.2">
      <c r="A122" s="551"/>
      <c r="B122" s="661"/>
      <c r="C122" s="661"/>
      <c r="D122" s="661"/>
      <c r="E122" s="668"/>
      <c r="F122" s="668"/>
      <c r="G122" s="661"/>
    </row>
    <row r="123" spans="1:7" x14ac:dyDescent="0.2">
      <c r="A123" s="551"/>
      <c r="B123" s="661"/>
      <c r="C123" s="661"/>
      <c r="D123" s="661"/>
      <c r="E123" s="668"/>
      <c r="F123" s="668"/>
      <c r="G123" s="661"/>
    </row>
    <row r="124" spans="1:7" x14ac:dyDescent="0.2">
      <c r="A124" s="551"/>
      <c r="B124" s="661"/>
      <c r="C124" s="661"/>
      <c r="D124" s="661"/>
      <c r="E124" s="668"/>
      <c r="F124" s="668"/>
      <c r="G124" s="661"/>
    </row>
    <row r="125" spans="1:7" x14ac:dyDescent="0.2">
      <c r="A125" s="551"/>
      <c r="B125" s="661"/>
      <c r="C125" s="661"/>
      <c r="D125" s="661"/>
      <c r="E125" s="668"/>
      <c r="F125" s="668"/>
      <c r="G125" s="661"/>
    </row>
    <row r="126" spans="1:7" x14ac:dyDescent="0.2">
      <c r="A126" s="551"/>
      <c r="B126" s="661"/>
      <c r="C126" s="661"/>
      <c r="D126" s="661"/>
      <c r="E126" s="668"/>
      <c r="F126" s="668"/>
      <c r="G126" s="661"/>
    </row>
    <row r="127" spans="1:7" x14ac:dyDescent="0.2">
      <c r="A127" s="551"/>
      <c r="B127" s="661"/>
      <c r="C127" s="661"/>
      <c r="D127" s="661"/>
      <c r="E127" s="668"/>
      <c r="F127" s="668"/>
      <c r="G127" s="661"/>
    </row>
    <row r="128" spans="1:7" x14ac:dyDescent="0.2">
      <c r="A128" s="551"/>
      <c r="B128" s="661"/>
      <c r="C128" s="661"/>
      <c r="D128" s="661"/>
      <c r="E128" s="668"/>
      <c r="F128" s="668"/>
      <c r="G128" s="661"/>
    </row>
    <row r="129" spans="1:7" x14ac:dyDescent="0.2">
      <c r="A129" s="551"/>
      <c r="B129" s="661"/>
      <c r="C129" s="661"/>
      <c r="D129" s="661"/>
      <c r="E129" s="668"/>
      <c r="F129" s="668"/>
      <c r="G129" s="661"/>
    </row>
    <row r="130" spans="1:7" x14ac:dyDescent="0.2">
      <c r="A130" s="551"/>
      <c r="B130" s="661"/>
      <c r="C130" s="661"/>
      <c r="D130" s="661"/>
      <c r="E130" s="668"/>
      <c r="F130" s="668"/>
      <c r="G130" s="661"/>
    </row>
    <row r="131" spans="1:7" x14ac:dyDescent="0.2">
      <c r="A131" s="551"/>
      <c r="B131" s="661"/>
      <c r="C131" s="661"/>
      <c r="D131" s="661"/>
      <c r="E131" s="668"/>
      <c r="F131" s="668"/>
      <c r="G131" s="661"/>
    </row>
    <row r="132" spans="1:7" x14ac:dyDescent="0.2">
      <c r="A132" s="551"/>
      <c r="B132" s="661"/>
      <c r="C132" s="661"/>
      <c r="D132" s="661"/>
      <c r="E132" s="668"/>
      <c r="F132" s="668"/>
      <c r="G132" s="661"/>
    </row>
    <row r="133" spans="1:7" x14ac:dyDescent="0.2">
      <c r="A133" s="551"/>
      <c r="B133" s="661"/>
      <c r="C133" s="661"/>
      <c r="D133" s="661"/>
      <c r="E133" s="668"/>
      <c r="F133" s="668"/>
      <c r="G133" s="661"/>
    </row>
    <row r="134" spans="1:7" x14ac:dyDescent="0.2">
      <c r="A134" s="551"/>
      <c r="B134" s="661"/>
      <c r="C134" s="661"/>
      <c r="D134" s="661"/>
      <c r="E134" s="668"/>
      <c r="F134" s="668"/>
      <c r="G134" s="661"/>
    </row>
    <row r="135" spans="1:7" x14ac:dyDescent="0.2">
      <c r="A135" s="551"/>
      <c r="B135" s="661"/>
      <c r="C135" s="661"/>
      <c r="D135" s="661"/>
      <c r="E135" s="668"/>
      <c r="F135" s="668"/>
      <c r="G135" s="661"/>
    </row>
    <row r="136" spans="1:7" x14ac:dyDescent="0.2">
      <c r="A136" s="551"/>
      <c r="B136" s="661"/>
      <c r="C136" s="661"/>
      <c r="D136" s="661"/>
      <c r="E136" s="668"/>
      <c r="F136" s="668"/>
      <c r="G136" s="661"/>
    </row>
    <row r="137" spans="1:7" x14ac:dyDescent="0.2">
      <c r="A137" s="551"/>
      <c r="B137" s="661"/>
      <c r="C137" s="661"/>
      <c r="D137" s="661"/>
      <c r="E137" s="668"/>
      <c r="F137" s="668"/>
      <c r="G137" s="661"/>
    </row>
    <row r="138" spans="1:7" x14ac:dyDescent="0.2">
      <c r="A138" s="551"/>
      <c r="B138" s="661"/>
      <c r="C138" s="661"/>
      <c r="D138" s="661"/>
      <c r="E138" s="668"/>
      <c r="F138" s="668"/>
      <c r="G138" s="661"/>
    </row>
    <row r="139" spans="1:7" x14ac:dyDescent="0.2">
      <c r="A139" s="551"/>
      <c r="B139" s="661"/>
      <c r="C139" s="661"/>
      <c r="D139" s="661"/>
      <c r="E139" s="668"/>
      <c r="F139" s="668"/>
      <c r="G139" s="661"/>
    </row>
    <row r="140" spans="1:7" x14ac:dyDescent="0.2">
      <c r="A140" s="551"/>
      <c r="B140" s="661"/>
      <c r="C140" s="661"/>
      <c r="D140" s="661"/>
      <c r="E140" s="668"/>
      <c r="F140" s="668"/>
      <c r="G140" s="661"/>
    </row>
    <row r="141" spans="1:7" x14ac:dyDescent="0.2">
      <c r="A141" s="551"/>
      <c r="B141" s="661"/>
      <c r="C141" s="661"/>
      <c r="D141" s="661"/>
      <c r="E141" s="668"/>
      <c r="F141" s="668"/>
      <c r="G141" s="661"/>
    </row>
    <row r="142" spans="1:7" x14ac:dyDescent="0.2">
      <c r="A142" s="551"/>
      <c r="B142" s="661"/>
      <c r="C142" s="661"/>
      <c r="D142" s="661"/>
      <c r="E142" s="668"/>
      <c r="F142" s="668"/>
      <c r="G142" s="661"/>
    </row>
    <row r="143" spans="1:7" x14ac:dyDescent="0.2">
      <c r="A143" s="551"/>
      <c r="B143" s="661"/>
      <c r="C143" s="661"/>
      <c r="D143" s="661"/>
      <c r="E143" s="668"/>
      <c r="F143" s="668"/>
      <c r="G143" s="661"/>
    </row>
    <row r="144" spans="1:7" x14ac:dyDescent="0.2">
      <c r="A144" s="551"/>
      <c r="B144" s="661"/>
      <c r="C144" s="661"/>
      <c r="D144" s="661"/>
      <c r="E144" s="668"/>
      <c r="F144" s="668"/>
      <c r="G144" s="668"/>
    </row>
    <row r="147" spans="1:4" x14ac:dyDescent="0.2">
      <c r="A147" s="25" t="s">
        <v>16</v>
      </c>
      <c r="B147" s="24" t="s">
        <v>58</v>
      </c>
      <c r="C147" s="24" t="s">
        <v>59</v>
      </c>
      <c r="D147" s="24" t="s">
        <v>60</v>
      </c>
    </row>
    <row r="148" spans="1:4" x14ac:dyDescent="0.2">
      <c r="A148" s="25"/>
      <c r="B148" s="24"/>
      <c r="C148" s="24"/>
      <c r="D148" s="24"/>
    </row>
    <row r="149" spans="1:4" x14ac:dyDescent="0.2">
      <c r="A149" s="25" t="s">
        <v>61</v>
      </c>
      <c r="B149" s="24">
        <v>4</v>
      </c>
      <c r="C149" s="24">
        <v>4</v>
      </c>
      <c r="D149" s="24"/>
    </row>
    <row r="150" spans="1:4" x14ac:dyDescent="0.2">
      <c r="A150" s="25" t="s">
        <v>62</v>
      </c>
      <c r="B150" s="24">
        <v>6</v>
      </c>
      <c r="C150" s="24">
        <v>6</v>
      </c>
      <c r="D150" s="24"/>
    </row>
    <row r="151" spans="1:4" x14ac:dyDescent="0.2">
      <c r="A151" s="25" t="s">
        <v>63</v>
      </c>
      <c r="B151" s="24">
        <v>50</v>
      </c>
      <c r="C151" s="24"/>
      <c r="D151" s="24">
        <v>50</v>
      </c>
    </row>
    <row r="152" spans="1:4" x14ac:dyDescent="0.2">
      <c r="A152" s="25" t="s">
        <v>64</v>
      </c>
      <c r="B152" s="24">
        <v>39</v>
      </c>
      <c r="C152" s="24">
        <v>39</v>
      </c>
      <c r="D152" s="24"/>
    </row>
    <row r="153" spans="1:4" x14ac:dyDescent="0.2">
      <c r="A153" s="25" t="s">
        <v>57</v>
      </c>
      <c r="B153" s="24">
        <v>55</v>
      </c>
      <c r="C153" s="24"/>
      <c r="D153" s="24">
        <v>55</v>
      </c>
    </row>
    <row r="154" spans="1:4" x14ac:dyDescent="0.2">
      <c r="A154" s="25" t="s">
        <v>65</v>
      </c>
      <c r="B154" s="24">
        <v>25</v>
      </c>
      <c r="C154" s="24">
        <v>25</v>
      </c>
      <c r="D154" s="24"/>
    </row>
    <row r="155" spans="1:4" x14ac:dyDescent="0.2">
      <c r="A155" s="25" t="s">
        <v>66</v>
      </c>
      <c r="B155" s="24">
        <v>26</v>
      </c>
      <c r="C155" s="24">
        <v>26</v>
      </c>
      <c r="D155" s="24"/>
    </row>
    <row r="156" spans="1:4" x14ac:dyDescent="0.2">
      <c r="A156" s="25" t="s">
        <v>67</v>
      </c>
      <c r="B156" s="24">
        <v>19</v>
      </c>
      <c r="C156" s="24">
        <v>19</v>
      </c>
      <c r="D156" s="24"/>
    </row>
    <row r="158" spans="1:4" x14ac:dyDescent="0.2">
      <c r="A158" s="663" t="s">
        <v>585</v>
      </c>
    </row>
    <row r="159" spans="1:4" x14ac:dyDescent="0.2">
      <c r="A159" s="663" t="s">
        <v>586</v>
      </c>
    </row>
    <row r="160" spans="1:4" x14ac:dyDescent="0.2">
      <c r="A160" s="663" t="s">
        <v>587</v>
      </c>
    </row>
  </sheetData>
  <mergeCells count="4">
    <mergeCell ref="C4:H4"/>
    <mergeCell ref="I4:K4"/>
    <mergeCell ref="A4:A5"/>
    <mergeCell ref="B4:B5"/>
  </mergeCells>
  <pageMargins left="0" right="0" top="0" bottom="0" header="0" footer="0"/>
  <pageSetup paperSize="9" scale="2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/>
  </sheetViews>
  <sheetFormatPr defaultRowHeight="12.75" x14ac:dyDescent="0.2"/>
  <cols>
    <col min="1" max="1" width="9.140625" style="7"/>
    <col min="2" max="2" width="35.42578125" bestFit="1" customWidth="1"/>
  </cols>
  <sheetData>
    <row r="1" spans="1:2" x14ac:dyDescent="0.2">
      <c r="A1" s="7">
        <v>1</v>
      </c>
      <c r="B1" t="s">
        <v>4</v>
      </c>
    </row>
    <row r="2" spans="1:2" x14ac:dyDescent="0.2">
      <c r="A2" s="7">
        <v>2</v>
      </c>
      <c r="B2" t="s">
        <v>5</v>
      </c>
    </row>
    <row r="3" spans="1:2" x14ac:dyDescent="0.2">
      <c r="A3" s="7">
        <v>3</v>
      </c>
      <c r="B3" t="s">
        <v>6</v>
      </c>
    </row>
    <row r="4" spans="1:2" x14ac:dyDescent="0.2">
      <c r="A4" s="7">
        <v>4</v>
      </c>
      <c r="B4" t="s">
        <v>7</v>
      </c>
    </row>
    <row r="5" spans="1:2" x14ac:dyDescent="0.2">
      <c r="A5" s="7">
        <v>5</v>
      </c>
      <c r="B5" t="s">
        <v>8</v>
      </c>
    </row>
    <row r="6" spans="1:2" x14ac:dyDescent="0.2">
      <c r="A6" s="7">
        <v>6</v>
      </c>
      <c r="B6" t="s">
        <v>9</v>
      </c>
    </row>
    <row r="7" spans="1:2" x14ac:dyDescent="0.2">
      <c r="A7" s="7">
        <v>7</v>
      </c>
      <c r="B7" t="s">
        <v>27</v>
      </c>
    </row>
    <row r="8" spans="1:2" x14ac:dyDescent="0.2">
      <c r="A8" s="7">
        <v>8</v>
      </c>
      <c r="B8" t="s">
        <v>28</v>
      </c>
    </row>
    <row r="9" spans="1:2" x14ac:dyDescent="0.2">
      <c r="A9" s="7">
        <v>9</v>
      </c>
      <c r="B9" t="s">
        <v>10</v>
      </c>
    </row>
    <row r="10" spans="1:2" x14ac:dyDescent="0.2">
      <c r="A10" s="7">
        <v>10</v>
      </c>
      <c r="B10" t="s">
        <v>29</v>
      </c>
    </row>
    <row r="11" spans="1:2" x14ac:dyDescent="0.2">
      <c r="A11" s="7">
        <v>11</v>
      </c>
      <c r="B11" t="s">
        <v>11</v>
      </c>
    </row>
    <row r="12" spans="1:2" x14ac:dyDescent="0.2">
      <c r="A12" s="7">
        <v>12</v>
      </c>
      <c r="B12" t="s">
        <v>12</v>
      </c>
    </row>
    <row r="13" spans="1:2" x14ac:dyDescent="0.2">
      <c r="A13" s="7">
        <v>13</v>
      </c>
      <c r="B13" t="s">
        <v>13</v>
      </c>
    </row>
    <row r="14" spans="1:2" x14ac:dyDescent="0.2">
      <c r="A14" s="7">
        <v>14</v>
      </c>
      <c r="B14" t="s">
        <v>23</v>
      </c>
    </row>
    <row r="15" spans="1:2" x14ac:dyDescent="0.2">
      <c r="A15" s="7">
        <v>15</v>
      </c>
      <c r="B15" t="s">
        <v>14</v>
      </c>
    </row>
    <row r="16" spans="1:2" x14ac:dyDescent="0.2">
      <c r="A16" s="7">
        <v>16</v>
      </c>
      <c r="B16" t="s">
        <v>15</v>
      </c>
    </row>
    <row r="17" spans="1:2" x14ac:dyDescent="0.2">
      <c r="A17" s="7">
        <v>17</v>
      </c>
      <c r="B17" t="s">
        <v>16</v>
      </c>
    </row>
    <row r="18" spans="1:2" x14ac:dyDescent="0.2">
      <c r="A18" s="7">
        <v>18</v>
      </c>
      <c r="B18" t="s">
        <v>24</v>
      </c>
    </row>
    <row r="19" spans="1:2" x14ac:dyDescent="0.2">
      <c r="A19" s="7">
        <v>19</v>
      </c>
      <c r="B19" t="s">
        <v>17</v>
      </c>
    </row>
    <row r="20" spans="1:2" x14ac:dyDescent="0.2">
      <c r="A20" s="7">
        <v>20</v>
      </c>
      <c r="B20" t="s">
        <v>18</v>
      </c>
    </row>
    <row r="21" spans="1:2" x14ac:dyDescent="0.2">
      <c r="A21" s="7">
        <v>21</v>
      </c>
      <c r="B21" t="s">
        <v>19</v>
      </c>
    </row>
    <row r="22" spans="1:2" x14ac:dyDescent="0.2">
      <c r="A22" s="7">
        <v>22</v>
      </c>
      <c r="B22" t="s">
        <v>3</v>
      </c>
    </row>
    <row r="23" spans="1:2" x14ac:dyDescent="0.2">
      <c r="A23" s="7">
        <v>23</v>
      </c>
      <c r="B23" t="s">
        <v>25</v>
      </c>
    </row>
    <row r="24" spans="1:2" x14ac:dyDescent="0.2">
      <c r="A24" s="7">
        <v>24</v>
      </c>
      <c r="B24" t="s">
        <v>20</v>
      </c>
    </row>
    <row r="25" spans="1:2" x14ac:dyDescent="0.2">
      <c r="A25" s="7">
        <v>25</v>
      </c>
      <c r="B25" t="s">
        <v>26</v>
      </c>
    </row>
    <row r="26" spans="1:2" x14ac:dyDescent="0.2">
      <c r="A26" s="7">
        <v>26</v>
      </c>
      <c r="B26" t="s">
        <v>21</v>
      </c>
    </row>
    <row r="27" spans="1:2" x14ac:dyDescent="0.2">
      <c r="A27" s="7">
        <v>27</v>
      </c>
      <c r="B27" t="s">
        <v>22</v>
      </c>
    </row>
    <row r="28" spans="1:2" x14ac:dyDescent="0.2">
      <c r="A28" s="7">
        <v>28</v>
      </c>
      <c r="B28" t="s">
        <v>30</v>
      </c>
    </row>
    <row r="29" spans="1:2" x14ac:dyDescent="0.2">
      <c r="A29" s="7">
        <v>29</v>
      </c>
      <c r="B29" t="s">
        <v>33</v>
      </c>
    </row>
    <row r="30" spans="1:2" x14ac:dyDescent="0.2">
      <c r="A30" s="7">
        <v>30</v>
      </c>
      <c r="B30" t="s">
        <v>34</v>
      </c>
    </row>
    <row r="31" spans="1:2" x14ac:dyDescent="0.2">
      <c r="A31" s="7">
        <v>31</v>
      </c>
      <c r="B31" t="s">
        <v>35</v>
      </c>
    </row>
    <row r="32" spans="1:2" x14ac:dyDescent="0.2">
      <c r="A32" s="7">
        <v>32</v>
      </c>
      <c r="B32" t="s">
        <v>31</v>
      </c>
    </row>
    <row r="33" spans="1:2" x14ac:dyDescent="0.2">
      <c r="A33" s="7">
        <v>33</v>
      </c>
      <c r="B33" t="s">
        <v>32</v>
      </c>
    </row>
  </sheetData>
  <pageMargins left="0.59055118110236227" right="0.59055118110236227" top="0.78740157480314965" bottom="0.78740157480314965" header="0.51181102362204722" footer="0.51181102362204722"/>
  <pageSetup paperSize="9" orientation="portrait" verticalDpi="0" r:id="rId1"/>
  <headerFooter alignWithMargins="0">
    <oddHeader>&amp;L&amp;"Arial,Krepko poševno"&amp;9&amp;F / &amp;A</oddHeader>
    <oddFooter>&amp;R&amp;"Arial,Krepko poševno"&amp;9&amp;P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81"/>
  <sheetViews>
    <sheetView zoomScale="90" zoomScaleNormal="90" workbookViewId="0"/>
  </sheetViews>
  <sheetFormatPr defaultRowHeight="12.75" x14ac:dyDescent="0.2"/>
  <cols>
    <col min="1" max="1" width="8" customWidth="1"/>
    <col min="2" max="2" width="20.42578125" customWidth="1"/>
    <col min="3" max="9" width="10.7109375" customWidth="1"/>
    <col min="10" max="10" width="16" customWidth="1"/>
    <col min="11" max="17" width="10.7109375" customWidth="1"/>
  </cols>
  <sheetData>
    <row r="1" spans="1:22" ht="15" x14ac:dyDescent="0.25">
      <c r="A1" s="15" t="s">
        <v>736</v>
      </c>
    </row>
    <row r="3" spans="1:22" ht="13.5" thickBot="1" x14ac:dyDescent="0.25"/>
    <row r="4" spans="1:22" s="80" customFormat="1" ht="65.099999999999994" customHeight="1" thickBot="1" x14ac:dyDescent="0.25">
      <c r="A4" s="162" t="s">
        <v>719</v>
      </c>
      <c r="B4" s="163" t="s">
        <v>589</v>
      </c>
      <c r="C4" s="165" t="s">
        <v>720</v>
      </c>
      <c r="D4" s="156" t="s">
        <v>721</v>
      </c>
      <c r="E4" s="151" t="s">
        <v>722</v>
      </c>
      <c r="F4" s="167" t="s">
        <v>723</v>
      </c>
      <c r="G4" s="151" t="s">
        <v>724</v>
      </c>
      <c r="H4" s="167" t="s">
        <v>725</v>
      </c>
      <c r="I4" s="167" t="s">
        <v>726</v>
      </c>
      <c r="J4" s="172" t="s">
        <v>588</v>
      </c>
      <c r="K4" s="165" t="s">
        <v>720</v>
      </c>
      <c r="L4" s="186" t="s">
        <v>721</v>
      </c>
      <c r="M4" s="165" t="s">
        <v>722</v>
      </c>
      <c r="N4" s="186" t="s">
        <v>723</v>
      </c>
      <c r="O4" s="165" t="s">
        <v>724</v>
      </c>
      <c r="P4" s="186" t="s">
        <v>727</v>
      </c>
      <c r="Q4" s="167" t="s">
        <v>726</v>
      </c>
      <c r="R4" s="79"/>
      <c r="S4" s="79"/>
    </row>
    <row r="5" spans="1:22" x14ac:dyDescent="0.2">
      <c r="A5" s="23" t="s">
        <v>68</v>
      </c>
      <c r="B5" s="157" t="s">
        <v>69</v>
      </c>
      <c r="C5" s="157">
        <v>8264</v>
      </c>
      <c r="D5" s="23">
        <v>3</v>
      </c>
      <c r="E5" s="199">
        <f>C5/D5</f>
        <v>2754.6666666666665</v>
      </c>
      <c r="F5" s="23"/>
      <c r="G5" s="168"/>
      <c r="H5" s="23">
        <f>SUM(D5+F5)</f>
        <v>3</v>
      </c>
      <c r="I5" s="241">
        <f>C5/H5</f>
        <v>2754.6666666666665</v>
      </c>
      <c r="J5" s="243" t="s">
        <v>51</v>
      </c>
      <c r="K5" s="168">
        <v>55855</v>
      </c>
      <c r="L5" s="187">
        <f>SUM(D5:D16)</f>
        <v>20</v>
      </c>
      <c r="M5" s="32">
        <f>K5/L5</f>
        <v>2792.75</v>
      </c>
      <c r="N5" s="187">
        <v>5</v>
      </c>
      <c r="O5" s="32">
        <f>K5/N5</f>
        <v>11171</v>
      </c>
      <c r="P5" s="187">
        <v>25</v>
      </c>
      <c r="Q5" s="160">
        <f>K5/P5</f>
        <v>2234.1999999999998</v>
      </c>
    </row>
    <row r="6" spans="1:22" x14ac:dyDescent="0.2">
      <c r="A6" s="23" t="s">
        <v>70</v>
      </c>
      <c r="B6" s="157" t="s">
        <v>71</v>
      </c>
      <c r="C6" s="157">
        <v>4084</v>
      </c>
      <c r="D6" s="23"/>
      <c r="E6" s="199"/>
      <c r="F6" s="23"/>
      <c r="G6" s="168"/>
      <c r="H6" s="23"/>
      <c r="I6" s="241"/>
      <c r="J6" s="243"/>
      <c r="K6" s="168"/>
      <c r="L6" s="187"/>
      <c r="M6" s="32"/>
      <c r="N6" s="187"/>
      <c r="O6" s="32"/>
      <c r="P6" s="187"/>
      <c r="Q6" s="160"/>
      <c r="S6" s="11"/>
    </row>
    <row r="7" spans="1:22" x14ac:dyDescent="0.2">
      <c r="A7" s="23" t="s">
        <v>72</v>
      </c>
      <c r="B7" s="157" t="s">
        <v>73</v>
      </c>
      <c r="C7" s="157">
        <v>2078</v>
      </c>
      <c r="D7" s="23">
        <v>2</v>
      </c>
      <c r="E7" s="199">
        <f t="shared" ref="E7:E32" si="0">C7/D7</f>
        <v>1039</v>
      </c>
      <c r="F7" s="23"/>
      <c r="G7" s="168"/>
      <c r="H7" s="23">
        <f t="shared" ref="H7:H32" si="1">SUM(D7+F7)</f>
        <v>2</v>
      </c>
      <c r="I7" s="241">
        <f t="shared" ref="I7:I32" si="2">C7/H7</f>
        <v>1039</v>
      </c>
      <c r="J7" s="243"/>
      <c r="K7" s="168"/>
      <c r="L7" s="187"/>
      <c r="M7" s="32"/>
      <c r="N7" s="187"/>
      <c r="O7" s="32"/>
      <c r="P7" s="187"/>
      <c r="Q7" s="160"/>
    </row>
    <row r="8" spans="1:22" x14ac:dyDescent="0.2">
      <c r="A8" s="23" t="s">
        <v>74</v>
      </c>
      <c r="B8" s="157" t="s">
        <v>75</v>
      </c>
      <c r="C8" s="157">
        <v>1459</v>
      </c>
      <c r="D8" s="23"/>
      <c r="E8" s="199"/>
      <c r="F8" s="23"/>
      <c r="G8" s="168"/>
      <c r="H8" s="23"/>
      <c r="I8" s="241"/>
      <c r="J8" s="243"/>
      <c r="K8" s="168"/>
      <c r="L8" s="187"/>
      <c r="M8" s="32"/>
      <c r="N8" s="187"/>
      <c r="O8" s="32"/>
      <c r="P8" s="187"/>
      <c r="Q8" s="160"/>
    </row>
    <row r="9" spans="1:22" x14ac:dyDescent="0.2">
      <c r="A9" s="23" t="s">
        <v>76</v>
      </c>
      <c r="B9" s="157" t="s">
        <v>77</v>
      </c>
      <c r="C9" s="157">
        <v>1603</v>
      </c>
      <c r="D9" s="23"/>
      <c r="E9" s="199"/>
      <c r="F9" s="23"/>
      <c r="G9" s="168"/>
      <c r="H9" s="23"/>
      <c r="I9" s="241"/>
      <c r="J9" s="243"/>
      <c r="K9" s="168"/>
      <c r="L9" s="187"/>
      <c r="M9" s="32"/>
      <c r="N9" s="187"/>
      <c r="O9" s="32"/>
      <c r="P9" s="187"/>
      <c r="Q9" s="160"/>
    </row>
    <row r="10" spans="1:22" x14ac:dyDescent="0.2">
      <c r="A10" s="23" t="s">
        <v>78</v>
      </c>
      <c r="B10" s="157" t="s">
        <v>79</v>
      </c>
      <c r="C10" s="157">
        <v>5853</v>
      </c>
      <c r="D10" s="23"/>
      <c r="E10" s="199"/>
      <c r="F10" s="23"/>
      <c r="G10" s="168"/>
      <c r="H10" s="23"/>
      <c r="I10" s="241"/>
      <c r="J10" s="243"/>
      <c r="K10" s="168"/>
      <c r="L10" s="187"/>
      <c r="M10" s="32"/>
      <c r="N10" s="187"/>
      <c r="O10" s="32"/>
      <c r="P10" s="187"/>
      <c r="Q10" s="160"/>
    </row>
    <row r="11" spans="1:22" x14ac:dyDescent="0.2">
      <c r="A11" s="23" t="s">
        <v>80</v>
      </c>
      <c r="B11" s="157" t="s">
        <v>81</v>
      </c>
      <c r="C11" s="157">
        <v>18973</v>
      </c>
      <c r="D11" s="23">
        <v>13</v>
      </c>
      <c r="E11" s="199">
        <f t="shared" si="0"/>
        <v>1459.4615384615386</v>
      </c>
      <c r="F11" s="23">
        <v>3</v>
      </c>
      <c r="G11" s="199">
        <f>C11/F11</f>
        <v>6324.333333333333</v>
      </c>
      <c r="H11" s="23">
        <f t="shared" si="1"/>
        <v>16</v>
      </c>
      <c r="I11" s="241">
        <f t="shared" si="2"/>
        <v>1185.8125</v>
      </c>
      <c r="J11" s="243"/>
      <c r="K11" s="168"/>
      <c r="L11" s="187"/>
      <c r="M11" s="32"/>
      <c r="N11" s="187"/>
      <c r="O11" s="32"/>
      <c r="P11" s="187"/>
      <c r="Q11" s="160"/>
    </row>
    <row r="12" spans="1:22" x14ac:dyDescent="0.2">
      <c r="A12" s="23" t="s">
        <v>82</v>
      </c>
      <c r="B12" s="157" t="s">
        <v>83</v>
      </c>
      <c r="C12" s="157">
        <v>6014</v>
      </c>
      <c r="D12" s="23"/>
      <c r="E12" s="199"/>
      <c r="F12" s="23"/>
      <c r="G12" s="199"/>
      <c r="H12" s="23"/>
      <c r="I12" s="241"/>
      <c r="J12" s="243"/>
      <c r="K12" s="168"/>
      <c r="L12" s="187"/>
      <c r="M12" s="32"/>
      <c r="N12" s="187"/>
      <c r="O12" s="32"/>
      <c r="P12" s="187"/>
      <c r="Q12" s="160"/>
    </row>
    <row r="13" spans="1:22" x14ac:dyDescent="0.2">
      <c r="A13" s="23" t="s">
        <v>84</v>
      </c>
      <c r="B13" s="157" t="s">
        <v>85</v>
      </c>
      <c r="C13" s="157">
        <v>3134</v>
      </c>
      <c r="D13" s="23"/>
      <c r="E13" s="199"/>
      <c r="F13" s="23">
        <v>1</v>
      </c>
      <c r="G13" s="199">
        <f t="shared" ref="G13:G32" si="3">C13/F13</f>
        <v>3134</v>
      </c>
      <c r="H13" s="23">
        <f t="shared" si="1"/>
        <v>1</v>
      </c>
      <c r="I13" s="241">
        <f t="shared" si="2"/>
        <v>3134</v>
      </c>
      <c r="J13" s="243"/>
      <c r="K13" s="168"/>
      <c r="L13" s="187"/>
      <c r="M13" s="32"/>
      <c r="N13" s="187"/>
      <c r="O13" s="32"/>
      <c r="P13" s="187"/>
      <c r="Q13" s="160"/>
      <c r="T13" s="660"/>
      <c r="U13" s="660"/>
      <c r="V13" s="660"/>
    </row>
    <row r="14" spans="1:22" x14ac:dyDescent="0.2">
      <c r="A14" s="23" t="s">
        <v>86</v>
      </c>
      <c r="B14" s="157" t="s">
        <v>87</v>
      </c>
      <c r="C14" s="157">
        <v>1834</v>
      </c>
      <c r="D14" s="23"/>
      <c r="E14" s="199"/>
      <c r="F14" s="23"/>
      <c r="G14" s="199"/>
      <c r="H14" s="23"/>
      <c r="I14" s="241"/>
      <c r="J14" s="243"/>
      <c r="K14" s="168"/>
      <c r="L14" s="187"/>
      <c r="M14" s="32"/>
      <c r="N14" s="187"/>
      <c r="O14" s="32"/>
      <c r="P14" s="187"/>
      <c r="Q14" s="160"/>
      <c r="T14" s="660"/>
      <c r="U14" s="660"/>
      <c r="V14" s="660"/>
    </row>
    <row r="15" spans="1:22" x14ac:dyDescent="0.2">
      <c r="A15" s="23" t="s">
        <v>88</v>
      </c>
      <c r="B15" s="157" t="s">
        <v>89</v>
      </c>
      <c r="C15" s="157">
        <v>2192</v>
      </c>
      <c r="D15" s="23">
        <v>2</v>
      </c>
      <c r="E15" s="199">
        <f t="shared" si="0"/>
        <v>1096</v>
      </c>
      <c r="F15" s="23">
        <v>1</v>
      </c>
      <c r="G15" s="199">
        <f t="shared" si="3"/>
        <v>2192</v>
      </c>
      <c r="H15" s="23">
        <f t="shared" si="1"/>
        <v>3</v>
      </c>
      <c r="I15" s="241">
        <f t="shared" si="2"/>
        <v>730.66666666666663</v>
      </c>
      <c r="J15" s="243"/>
      <c r="K15" s="168"/>
      <c r="L15" s="187"/>
      <c r="M15" s="32"/>
      <c r="N15" s="187"/>
      <c r="O15" s="32"/>
      <c r="P15" s="187"/>
      <c r="Q15" s="160"/>
      <c r="T15" s="660"/>
      <c r="U15" s="660"/>
      <c r="V15" s="660"/>
    </row>
    <row r="16" spans="1:22" ht="13.5" thickBot="1" x14ac:dyDescent="0.25">
      <c r="A16" s="18" t="s">
        <v>90</v>
      </c>
      <c r="B16" s="164" t="s">
        <v>91</v>
      </c>
      <c r="C16" s="164">
        <v>367</v>
      </c>
      <c r="D16" s="18"/>
      <c r="E16" s="219"/>
      <c r="F16" s="18"/>
      <c r="G16" s="219"/>
      <c r="H16" s="18"/>
      <c r="I16" s="242"/>
      <c r="J16" s="244"/>
      <c r="K16" s="169"/>
      <c r="L16" s="188"/>
      <c r="M16" s="147"/>
      <c r="N16" s="188"/>
      <c r="O16" s="147"/>
      <c r="P16" s="188"/>
      <c r="Q16" s="161"/>
      <c r="T16" s="660"/>
      <c r="U16" s="660"/>
      <c r="V16" s="660"/>
    </row>
    <row r="17" spans="1:23" x14ac:dyDescent="0.2">
      <c r="A17" s="23" t="s">
        <v>92</v>
      </c>
      <c r="B17" s="157" t="s">
        <v>93</v>
      </c>
      <c r="C17" s="157">
        <v>4016</v>
      </c>
      <c r="D17" s="23">
        <v>1</v>
      </c>
      <c r="E17" s="199">
        <f t="shared" si="0"/>
        <v>4016</v>
      </c>
      <c r="F17" s="23">
        <v>2</v>
      </c>
      <c r="G17" s="199">
        <f t="shared" si="3"/>
        <v>2008</v>
      </c>
      <c r="H17" s="23">
        <f t="shared" si="1"/>
        <v>3</v>
      </c>
      <c r="I17" s="241">
        <f t="shared" si="2"/>
        <v>1338.6666666666667</v>
      </c>
      <c r="J17" s="243" t="s">
        <v>52</v>
      </c>
      <c r="K17" s="168">
        <v>22838</v>
      </c>
      <c r="L17" s="187">
        <v>6</v>
      </c>
      <c r="M17" s="32">
        <f>K17/L17</f>
        <v>3806.3333333333335</v>
      </c>
      <c r="N17" s="187">
        <v>4</v>
      </c>
      <c r="O17" s="32">
        <f>K17/N17</f>
        <v>5709.5</v>
      </c>
      <c r="P17" s="187">
        <v>10</v>
      </c>
      <c r="Q17" s="160">
        <f>K17/P17</f>
        <v>2283.8000000000002</v>
      </c>
      <c r="T17" s="660"/>
      <c r="U17" s="660"/>
      <c r="V17" s="660"/>
    </row>
    <row r="18" spans="1:23" x14ac:dyDescent="0.2">
      <c r="A18" s="23" t="s">
        <v>94</v>
      </c>
      <c r="B18" s="157" t="s">
        <v>95</v>
      </c>
      <c r="C18" s="157">
        <v>591</v>
      </c>
      <c r="D18" s="23"/>
      <c r="E18" s="199"/>
      <c r="F18" s="23"/>
      <c r="G18" s="199"/>
      <c r="H18" s="23"/>
      <c r="I18" s="241"/>
      <c r="J18" s="243"/>
      <c r="K18" s="168"/>
      <c r="L18" s="187"/>
      <c r="M18" s="32"/>
      <c r="N18" s="187"/>
      <c r="O18" s="32"/>
      <c r="P18" s="187"/>
      <c r="Q18" s="160"/>
      <c r="T18" s="660"/>
      <c r="U18" s="660"/>
      <c r="V18" s="660"/>
    </row>
    <row r="19" spans="1:23" x14ac:dyDescent="0.2">
      <c r="A19" s="23" t="s">
        <v>96</v>
      </c>
      <c r="B19" s="157" t="s">
        <v>97</v>
      </c>
      <c r="C19" s="157">
        <v>10575</v>
      </c>
      <c r="D19" s="23">
        <v>3</v>
      </c>
      <c r="E19" s="199">
        <f t="shared" si="0"/>
        <v>3525</v>
      </c>
      <c r="F19" s="23">
        <v>2</v>
      </c>
      <c r="G19" s="199">
        <f t="shared" si="3"/>
        <v>5287.5</v>
      </c>
      <c r="H19" s="23">
        <f t="shared" si="1"/>
        <v>5</v>
      </c>
      <c r="I19" s="241">
        <f t="shared" si="2"/>
        <v>2115</v>
      </c>
      <c r="J19" s="243"/>
      <c r="K19" s="168"/>
      <c r="L19" s="187"/>
      <c r="M19" s="32"/>
      <c r="N19" s="187"/>
      <c r="O19" s="32"/>
      <c r="P19" s="187"/>
      <c r="Q19" s="160"/>
      <c r="T19" s="660"/>
      <c r="U19" s="660"/>
      <c r="V19" s="660"/>
    </row>
    <row r="20" spans="1:23" x14ac:dyDescent="0.2">
      <c r="A20" s="23" t="s">
        <v>98</v>
      </c>
      <c r="B20" s="157" t="s">
        <v>99</v>
      </c>
      <c r="C20" s="157">
        <v>1651</v>
      </c>
      <c r="D20" s="23"/>
      <c r="E20" s="199"/>
      <c r="F20" s="23"/>
      <c r="G20" s="199"/>
      <c r="H20" s="23"/>
      <c r="I20" s="241"/>
      <c r="J20" s="243"/>
      <c r="K20" s="168"/>
      <c r="L20" s="187"/>
      <c r="M20" s="32"/>
      <c r="N20" s="187"/>
      <c r="O20" s="32"/>
      <c r="P20" s="187"/>
      <c r="Q20" s="160"/>
      <c r="T20" s="660"/>
      <c r="U20" s="660"/>
      <c r="V20" s="660"/>
    </row>
    <row r="21" spans="1:23" x14ac:dyDescent="0.2">
      <c r="A21" s="23" t="s">
        <v>100</v>
      </c>
      <c r="B21" s="157" t="s">
        <v>101</v>
      </c>
      <c r="C21" s="157">
        <v>3286</v>
      </c>
      <c r="D21" s="23">
        <v>1</v>
      </c>
      <c r="E21" s="199">
        <f t="shared" si="0"/>
        <v>3286</v>
      </c>
      <c r="F21" s="23"/>
      <c r="G21" s="199"/>
      <c r="H21" s="23">
        <f t="shared" si="1"/>
        <v>1</v>
      </c>
      <c r="I21" s="241">
        <f t="shared" si="2"/>
        <v>3286</v>
      </c>
      <c r="J21" s="243"/>
      <c r="K21" s="168"/>
      <c r="L21" s="187"/>
      <c r="M21" s="32"/>
      <c r="N21" s="187"/>
      <c r="O21" s="32"/>
      <c r="P21" s="187"/>
      <c r="Q21" s="160"/>
      <c r="T21" s="660"/>
      <c r="U21" s="660"/>
      <c r="V21" s="660"/>
    </row>
    <row r="22" spans="1:23" x14ac:dyDescent="0.2">
      <c r="A22" s="23" t="s">
        <v>102</v>
      </c>
      <c r="B22" s="157" t="s">
        <v>103</v>
      </c>
      <c r="C22" s="157">
        <v>1280</v>
      </c>
      <c r="D22" s="23">
        <v>1</v>
      </c>
      <c r="E22" s="199">
        <f t="shared" si="0"/>
        <v>1280</v>
      </c>
      <c r="F22" s="23"/>
      <c r="G22" s="199"/>
      <c r="H22" s="23">
        <f t="shared" si="1"/>
        <v>1</v>
      </c>
      <c r="I22" s="241">
        <f t="shared" si="2"/>
        <v>1280</v>
      </c>
      <c r="J22" s="243"/>
      <c r="K22" s="168"/>
      <c r="L22" s="187"/>
      <c r="M22" s="32"/>
      <c r="N22" s="187"/>
      <c r="O22" s="32"/>
      <c r="P22" s="187"/>
      <c r="Q22" s="160"/>
      <c r="T22" s="660"/>
      <c r="U22" s="660"/>
      <c r="V22" s="660"/>
    </row>
    <row r="23" spans="1:23" ht="13.5" thickBot="1" x14ac:dyDescent="0.25">
      <c r="A23" s="18" t="s">
        <v>104</v>
      </c>
      <c r="B23" s="164" t="s">
        <v>105</v>
      </c>
      <c r="C23" s="164">
        <v>1439</v>
      </c>
      <c r="D23" s="18"/>
      <c r="E23" s="219"/>
      <c r="F23" s="18"/>
      <c r="G23" s="219"/>
      <c r="H23" s="18"/>
      <c r="I23" s="242"/>
      <c r="J23" s="244"/>
      <c r="K23" s="169"/>
      <c r="L23" s="188"/>
      <c r="M23" s="147"/>
      <c r="N23" s="188"/>
      <c r="O23" s="147"/>
      <c r="P23" s="188"/>
      <c r="Q23" s="161"/>
    </row>
    <row r="24" spans="1:23" x14ac:dyDescent="0.2">
      <c r="A24" s="23" t="s">
        <v>297</v>
      </c>
      <c r="B24" s="157" t="s">
        <v>143</v>
      </c>
      <c r="C24" s="157">
        <v>8504</v>
      </c>
      <c r="D24" s="23">
        <v>5</v>
      </c>
      <c r="E24" s="199">
        <f t="shared" si="0"/>
        <v>1700.8</v>
      </c>
      <c r="F24" s="23">
        <v>2</v>
      </c>
      <c r="G24" s="199">
        <f t="shared" si="3"/>
        <v>4252</v>
      </c>
      <c r="H24" s="23">
        <f t="shared" si="1"/>
        <v>7</v>
      </c>
      <c r="I24" s="241">
        <f t="shared" si="2"/>
        <v>1214.8571428571429</v>
      </c>
      <c r="J24" s="243" t="s">
        <v>53</v>
      </c>
      <c r="K24" s="168">
        <v>20181</v>
      </c>
      <c r="L24" s="187">
        <v>5</v>
      </c>
      <c r="M24" s="32">
        <f>K24/L24</f>
        <v>4036.2</v>
      </c>
      <c r="N24" s="187">
        <v>2</v>
      </c>
      <c r="O24" s="32">
        <f>K24/N24</f>
        <v>10090.5</v>
      </c>
      <c r="P24" s="187">
        <v>7</v>
      </c>
      <c r="Q24" s="160">
        <f>K24/P24</f>
        <v>2883</v>
      </c>
    </row>
    <row r="25" spans="1:23" x14ac:dyDescent="0.2">
      <c r="A25" s="23" t="s">
        <v>298</v>
      </c>
      <c r="B25" s="157" t="s">
        <v>227</v>
      </c>
      <c r="C25" s="157">
        <v>5199</v>
      </c>
      <c r="D25" s="23"/>
      <c r="E25" s="199"/>
      <c r="F25" s="23"/>
      <c r="G25" s="199"/>
      <c r="H25" s="23"/>
      <c r="I25" s="241"/>
      <c r="J25" s="243"/>
      <c r="K25" s="168"/>
      <c r="L25" s="187"/>
      <c r="M25" s="32"/>
      <c r="N25" s="187"/>
      <c r="O25" s="32"/>
      <c r="P25" s="187"/>
      <c r="Q25" s="160"/>
    </row>
    <row r="26" spans="1:23" x14ac:dyDescent="0.2">
      <c r="A26" s="23" t="s">
        <v>299</v>
      </c>
      <c r="B26" s="157" t="s">
        <v>252</v>
      </c>
      <c r="C26" s="157">
        <v>2887</v>
      </c>
      <c r="D26" s="23"/>
      <c r="E26" s="199"/>
      <c r="F26" s="23"/>
      <c r="G26" s="199"/>
      <c r="H26" s="23"/>
      <c r="I26" s="241"/>
      <c r="J26" s="243"/>
      <c r="K26" s="168"/>
      <c r="L26" s="187"/>
      <c r="M26" s="32"/>
      <c r="N26" s="187"/>
      <c r="O26" s="32"/>
      <c r="P26" s="187"/>
      <c r="Q26" s="160"/>
    </row>
    <row r="27" spans="1:23" ht="13.5" thickBot="1" x14ac:dyDescent="0.25">
      <c r="A27" s="18" t="s">
        <v>300</v>
      </c>
      <c r="B27" s="164" t="s">
        <v>108</v>
      </c>
      <c r="C27" s="164">
        <v>3591</v>
      </c>
      <c r="D27" s="18"/>
      <c r="E27" s="219"/>
      <c r="F27" s="18"/>
      <c r="G27" s="219"/>
      <c r="H27" s="18"/>
      <c r="I27" s="242"/>
      <c r="J27" s="244"/>
      <c r="K27" s="169"/>
      <c r="L27" s="188"/>
      <c r="M27" s="147"/>
      <c r="N27" s="188"/>
      <c r="O27" s="148"/>
      <c r="P27" s="188"/>
      <c r="Q27" s="161"/>
    </row>
    <row r="28" spans="1:23" x14ac:dyDescent="0.2">
      <c r="A28" s="23" t="s">
        <v>301</v>
      </c>
      <c r="B28" s="157" t="s">
        <v>180</v>
      </c>
      <c r="C28" s="157">
        <v>11521</v>
      </c>
      <c r="D28" s="23">
        <v>2</v>
      </c>
      <c r="E28" s="199">
        <f t="shared" si="0"/>
        <v>5760.5</v>
      </c>
      <c r="F28" s="23">
        <v>5</v>
      </c>
      <c r="G28" s="199">
        <f t="shared" si="3"/>
        <v>2304.1999999999998</v>
      </c>
      <c r="H28" s="23">
        <f t="shared" si="1"/>
        <v>7</v>
      </c>
      <c r="I28" s="241">
        <f t="shared" si="2"/>
        <v>1645.8571428571429</v>
      </c>
      <c r="J28" s="243" t="s">
        <v>54</v>
      </c>
      <c r="K28" s="168">
        <v>17796</v>
      </c>
      <c r="L28" s="187">
        <v>2</v>
      </c>
      <c r="M28" s="32">
        <f>K28/L28</f>
        <v>8898</v>
      </c>
      <c r="N28" s="187">
        <v>5</v>
      </c>
      <c r="O28" s="32">
        <f>K28/N28</f>
        <v>3559.2</v>
      </c>
      <c r="P28" s="187">
        <v>7</v>
      </c>
      <c r="Q28" s="160">
        <f>K28/P28</f>
        <v>2542.2857142857142</v>
      </c>
    </row>
    <row r="29" spans="1:23" x14ac:dyDescent="0.2">
      <c r="A29" s="23" t="s">
        <v>302</v>
      </c>
      <c r="B29" s="157" t="s">
        <v>172</v>
      </c>
      <c r="C29" s="157">
        <v>3693</v>
      </c>
      <c r="D29" s="23"/>
      <c r="E29" s="199"/>
      <c r="F29" s="23"/>
      <c r="G29" s="199"/>
      <c r="H29" s="23"/>
      <c r="I29" s="241"/>
      <c r="J29" s="243"/>
      <c r="K29" s="168"/>
      <c r="L29" s="187"/>
      <c r="M29" s="32"/>
      <c r="N29" s="187"/>
      <c r="O29" s="32"/>
      <c r="P29" s="187"/>
      <c r="Q29" s="160"/>
      <c r="V29" s="23"/>
      <c r="W29" s="23"/>
    </row>
    <row r="30" spans="1:23" x14ac:dyDescent="0.2">
      <c r="A30" s="23" t="s">
        <v>303</v>
      </c>
      <c r="B30" s="157" t="s">
        <v>231</v>
      </c>
      <c r="C30" s="157">
        <v>1287</v>
      </c>
      <c r="D30" s="23"/>
      <c r="E30" s="199"/>
      <c r="F30" s="23"/>
      <c r="G30" s="199"/>
      <c r="H30" s="23"/>
      <c r="I30" s="241"/>
      <c r="J30" s="243"/>
      <c r="K30" s="168"/>
      <c r="L30" s="187"/>
      <c r="M30" s="32"/>
      <c r="N30" s="187"/>
      <c r="O30" s="32"/>
      <c r="P30" s="187"/>
      <c r="Q30" s="160"/>
    </row>
    <row r="31" spans="1:23" ht="13.5" thickBot="1" x14ac:dyDescent="0.25">
      <c r="A31" s="101" t="s">
        <v>304</v>
      </c>
      <c r="B31" s="158" t="s">
        <v>279</v>
      </c>
      <c r="C31" s="158">
        <v>1295</v>
      </c>
      <c r="D31" s="101"/>
      <c r="E31" s="199"/>
      <c r="F31" s="101"/>
      <c r="G31" s="199"/>
      <c r="H31" s="101"/>
      <c r="I31" s="241"/>
      <c r="J31" s="243"/>
      <c r="K31" s="168"/>
      <c r="L31" s="187"/>
      <c r="M31" s="32"/>
      <c r="N31" s="187"/>
      <c r="O31" s="32"/>
      <c r="P31" s="187"/>
      <c r="Q31" s="160"/>
    </row>
    <row r="32" spans="1:23" s="63" customFormat="1" ht="18" customHeight="1" thickBot="1" x14ac:dyDescent="0.25">
      <c r="A32" s="139" t="s">
        <v>55</v>
      </c>
      <c r="B32" s="140"/>
      <c r="C32" s="149">
        <f>SUM(C5:C31)</f>
        <v>116670</v>
      </c>
      <c r="D32" s="144">
        <f>SUM(D5:D31)</f>
        <v>33</v>
      </c>
      <c r="E32" s="235">
        <f t="shared" si="0"/>
        <v>3535.4545454545455</v>
      </c>
      <c r="F32" s="144">
        <f>SUM(F11:F31)</f>
        <v>16</v>
      </c>
      <c r="G32" s="235">
        <f t="shared" si="3"/>
        <v>7291.875</v>
      </c>
      <c r="H32" s="140">
        <f t="shared" si="1"/>
        <v>49</v>
      </c>
      <c r="I32" s="235">
        <f t="shared" si="2"/>
        <v>2381.0204081632655</v>
      </c>
      <c r="J32" s="291" t="s">
        <v>55</v>
      </c>
      <c r="K32" s="144">
        <f>SUM(K5:K28)</f>
        <v>116670</v>
      </c>
      <c r="L32" s="240">
        <v>33</v>
      </c>
      <c r="M32" s="235">
        <f>K32/L32</f>
        <v>3535.4545454545455</v>
      </c>
      <c r="N32" s="240">
        <v>16</v>
      </c>
      <c r="O32" s="235">
        <f>K32/N32</f>
        <v>7291.875</v>
      </c>
      <c r="P32" s="240">
        <v>49</v>
      </c>
      <c r="Q32" s="142">
        <f>K32/P32</f>
        <v>2381.0204081632655</v>
      </c>
    </row>
    <row r="33" spans="1:14" x14ac:dyDescent="0.2">
      <c r="A33" s="23"/>
      <c r="B33" s="23"/>
    </row>
    <row r="34" spans="1:14" x14ac:dyDescent="0.2">
      <c r="A34" s="11" t="s">
        <v>597</v>
      </c>
      <c r="B34" s="11" t="s">
        <v>681</v>
      </c>
      <c r="C34" s="11"/>
      <c r="D34" s="11"/>
      <c r="E34" s="11"/>
      <c r="F34" s="11"/>
      <c r="G34" s="11"/>
      <c r="H34" s="11"/>
    </row>
    <row r="35" spans="1:14" x14ac:dyDescent="0.2">
      <c r="A35" s="11"/>
      <c r="B35" s="11" t="s">
        <v>305</v>
      </c>
      <c r="C35" s="11"/>
      <c r="D35" s="11"/>
      <c r="E35" s="11"/>
      <c r="F35" s="11"/>
      <c r="G35" s="11"/>
      <c r="H35" s="11"/>
      <c r="I35" s="2"/>
    </row>
    <row r="36" spans="1:14" s="87" customFormat="1" x14ac:dyDescent="0.2">
      <c r="A36" s="92"/>
      <c r="B36" s="92"/>
      <c r="C36" s="92"/>
      <c r="D36" s="92"/>
      <c r="E36" s="92"/>
      <c r="F36" s="92"/>
      <c r="G36" s="92"/>
      <c r="H36" s="92"/>
      <c r="I36" s="2"/>
    </row>
    <row r="37" spans="1:14" s="87" customFormat="1" ht="15" x14ac:dyDescent="0.25">
      <c r="A37" s="138" t="s">
        <v>653</v>
      </c>
      <c r="B37" s="92"/>
      <c r="C37" s="92"/>
      <c r="D37" s="92"/>
      <c r="E37" s="92"/>
      <c r="F37" s="92"/>
      <c r="G37" s="92"/>
      <c r="H37" s="92"/>
      <c r="I37" s="2"/>
    </row>
    <row r="38" spans="1:14" s="87" customFormat="1" x14ac:dyDescent="0.2">
      <c r="A38" s="92"/>
      <c r="B38" s="92"/>
      <c r="C38" s="92"/>
      <c r="D38" s="92"/>
      <c r="E38" s="92"/>
      <c r="F38" s="92"/>
      <c r="G38" s="92"/>
      <c r="H38" s="92"/>
      <c r="I38" s="2"/>
    </row>
    <row r="39" spans="1:14" s="87" customFormat="1" ht="13.5" thickBot="1" x14ac:dyDescent="0.25">
      <c r="A39" s="92"/>
      <c r="B39" s="92"/>
      <c r="C39" s="92"/>
      <c r="D39" s="92"/>
      <c r="E39" s="92"/>
      <c r="F39" s="92"/>
      <c r="G39" s="92"/>
      <c r="H39" s="92"/>
      <c r="I39" s="2"/>
    </row>
    <row r="40" spans="1:14" s="87" customFormat="1" ht="48.75" thickBot="1" x14ac:dyDescent="0.25">
      <c r="A40" s="92"/>
      <c r="B40" s="153" t="s">
        <v>588</v>
      </c>
      <c r="C40" s="156" t="s">
        <v>711</v>
      </c>
      <c r="D40" s="159" t="s">
        <v>712</v>
      </c>
      <c r="E40" s="154" t="s">
        <v>713</v>
      </c>
      <c r="F40" s="152" t="s">
        <v>710</v>
      </c>
      <c r="G40" s="155" t="s">
        <v>709</v>
      </c>
      <c r="H40" s="154" t="s">
        <v>714</v>
      </c>
      <c r="I40" s="151" t="s">
        <v>715</v>
      </c>
      <c r="J40" s="152" t="s">
        <v>716</v>
      </c>
      <c r="K40" s="155" t="s">
        <v>728</v>
      </c>
      <c r="L40" s="154" t="s">
        <v>730</v>
      </c>
      <c r="M40" s="152" t="s">
        <v>717</v>
      </c>
      <c r="N40" s="155" t="s">
        <v>718</v>
      </c>
    </row>
    <row r="41" spans="1:14" s="87" customFormat="1" x14ac:dyDescent="0.2">
      <c r="A41" s="92"/>
      <c r="B41" s="170" t="s">
        <v>51</v>
      </c>
      <c r="C41" s="194">
        <v>55855</v>
      </c>
      <c r="D41" s="168">
        <f>L5</f>
        <v>20</v>
      </c>
      <c r="E41" s="32">
        <f>C41/D41</f>
        <v>2792.75</v>
      </c>
      <c r="F41" s="199">
        <f>C41/2500</f>
        <v>22.341999999999999</v>
      </c>
      <c r="G41" s="178">
        <f>D41-F41</f>
        <v>-2.3419999999999987</v>
      </c>
      <c r="H41" s="168">
        <v>5</v>
      </c>
      <c r="I41" s="32">
        <f>C41/H41</f>
        <v>11171</v>
      </c>
      <c r="J41" s="199">
        <f>C41/5000</f>
        <v>11.170999999999999</v>
      </c>
      <c r="K41" s="178">
        <f>H41-J41</f>
        <v>-6.1709999999999994</v>
      </c>
      <c r="L41" s="168">
        <v>25</v>
      </c>
      <c r="M41" s="32">
        <f>C41/L41</f>
        <v>2234.1999999999998</v>
      </c>
      <c r="N41" s="166">
        <f>G41+K41</f>
        <v>-8.5129999999999981</v>
      </c>
    </row>
    <row r="42" spans="1:14" s="87" customFormat="1" x14ac:dyDescent="0.2">
      <c r="A42" s="92"/>
      <c r="B42" s="170" t="s">
        <v>52</v>
      </c>
      <c r="C42" s="194">
        <v>22838</v>
      </c>
      <c r="D42" s="168">
        <v>6</v>
      </c>
      <c r="E42" s="32">
        <f>C42/D42</f>
        <v>3806.3333333333335</v>
      </c>
      <c r="F42" s="199">
        <f t="shared" ref="F42" si="4">C42/2500</f>
        <v>9.1351999999999993</v>
      </c>
      <c r="G42" s="178">
        <f t="shared" ref="G42" si="5">D42-F42</f>
        <v>-3.1351999999999993</v>
      </c>
      <c r="H42" s="168">
        <v>4</v>
      </c>
      <c r="I42" s="32">
        <f>C42/H42</f>
        <v>5709.5</v>
      </c>
      <c r="J42" s="199">
        <f t="shared" ref="J42" si="6">C42/5000</f>
        <v>4.5675999999999997</v>
      </c>
      <c r="K42" s="178">
        <f t="shared" ref="K42" si="7">H42-J42</f>
        <v>-0.56759999999999966</v>
      </c>
      <c r="L42" s="168">
        <v>10</v>
      </c>
      <c r="M42" s="32">
        <f>C42/L42</f>
        <v>2283.8000000000002</v>
      </c>
      <c r="N42" s="166">
        <f>G42+K42</f>
        <v>-3.702799999999999</v>
      </c>
    </row>
    <row r="43" spans="1:14" s="87" customFormat="1" x14ac:dyDescent="0.2">
      <c r="A43" s="92"/>
      <c r="B43" s="170" t="s">
        <v>53</v>
      </c>
      <c r="C43" s="194">
        <v>20181</v>
      </c>
      <c r="D43" s="168">
        <v>5</v>
      </c>
      <c r="E43" s="32">
        <f>C43/D43</f>
        <v>4036.2</v>
      </c>
      <c r="F43" s="199">
        <f t="shared" ref="F43" si="8">C43/2500</f>
        <v>8.0724</v>
      </c>
      <c r="G43" s="178">
        <f t="shared" ref="G43" si="9">D43-F43</f>
        <v>-3.0724</v>
      </c>
      <c r="H43" s="168">
        <v>2</v>
      </c>
      <c r="I43" s="32">
        <f>C43/H43</f>
        <v>10090.5</v>
      </c>
      <c r="J43" s="199">
        <f t="shared" ref="J43" si="10">C43/5000</f>
        <v>4.0362</v>
      </c>
      <c r="K43" s="178">
        <f t="shared" ref="K43" si="11">H43-J43</f>
        <v>-2.0362</v>
      </c>
      <c r="L43" s="168">
        <v>7</v>
      </c>
      <c r="M43" s="32">
        <f>C43/L43</f>
        <v>2883</v>
      </c>
      <c r="N43" s="166">
        <f>G43+K43</f>
        <v>-5.1086</v>
      </c>
    </row>
    <row r="44" spans="1:14" s="87" customFormat="1" ht="13.5" thickBot="1" x14ac:dyDescent="0.25">
      <c r="A44" s="92"/>
      <c r="B44" s="170" t="s">
        <v>54</v>
      </c>
      <c r="C44" s="194">
        <v>17796</v>
      </c>
      <c r="D44" s="168">
        <v>2</v>
      </c>
      <c r="E44" s="32">
        <f>C44/D44</f>
        <v>8898</v>
      </c>
      <c r="F44" s="199">
        <f t="shared" ref="F44" si="12">C44/2500</f>
        <v>7.1184000000000003</v>
      </c>
      <c r="G44" s="178">
        <f t="shared" ref="G44" si="13">D44-F44</f>
        <v>-5.1184000000000003</v>
      </c>
      <c r="H44" s="168">
        <v>5</v>
      </c>
      <c r="I44" s="32">
        <f>C44/H44</f>
        <v>3559.2</v>
      </c>
      <c r="J44" s="199">
        <f t="shared" ref="J44" si="14">C44/5000</f>
        <v>3.5592000000000001</v>
      </c>
      <c r="K44" s="178">
        <f t="shared" ref="K44" si="15">H44-J44</f>
        <v>1.4407999999999999</v>
      </c>
      <c r="L44" s="168">
        <v>7</v>
      </c>
      <c r="M44" s="32">
        <f>C44/L44</f>
        <v>2542.2857142857142</v>
      </c>
      <c r="N44" s="166">
        <f>G44+K44</f>
        <v>-3.6776000000000004</v>
      </c>
    </row>
    <row r="45" spans="1:14" s="87" customFormat="1" ht="13.5" thickBot="1" x14ac:dyDescent="0.25">
      <c r="A45" s="92"/>
      <c r="B45" s="144" t="s">
        <v>55</v>
      </c>
      <c r="C45" s="149">
        <f>SUM(C41:C44)</f>
        <v>116670</v>
      </c>
      <c r="D45" s="110">
        <v>33</v>
      </c>
      <c r="E45" s="141">
        <f>C45/D45</f>
        <v>3535.4545454545455</v>
      </c>
      <c r="F45" s="150">
        <f t="shared" ref="F45" si="16">C45/2500</f>
        <v>46.667999999999999</v>
      </c>
      <c r="G45" s="173">
        <f t="shared" ref="G45" si="17">D45-F45</f>
        <v>-13.667999999999999</v>
      </c>
      <c r="H45" s="110">
        <v>16</v>
      </c>
      <c r="I45" s="141">
        <f>C45/H45</f>
        <v>7291.875</v>
      </c>
      <c r="J45" s="150">
        <f t="shared" ref="J45" si="18">C45/5000</f>
        <v>23.334</v>
      </c>
      <c r="K45" s="173">
        <f t="shared" ref="K45" si="19">H45-J45</f>
        <v>-7.3339999999999996</v>
      </c>
      <c r="L45" s="110">
        <v>49</v>
      </c>
      <c r="M45" s="141">
        <f>C45/L45</f>
        <v>2381.0204081632655</v>
      </c>
      <c r="N45" s="137">
        <f>G45+K45</f>
        <v>-21.001999999999999</v>
      </c>
    </row>
    <row r="46" spans="1:14" s="87" customFormat="1" x14ac:dyDescent="0.2">
      <c r="A46" s="92"/>
      <c r="B46" s="92"/>
      <c r="C46" s="92"/>
      <c r="D46" s="92"/>
      <c r="E46" s="92"/>
      <c r="F46" s="92"/>
      <c r="G46" s="92"/>
      <c r="H46" s="92"/>
      <c r="I46" s="2"/>
    </row>
    <row r="47" spans="1:14" s="87" customFormat="1" x14ac:dyDescent="0.2">
      <c r="A47" s="92" t="s">
        <v>597</v>
      </c>
      <c r="B47" s="92" t="s">
        <v>681</v>
      </c>
      <c r="C47" s="92"/>
      <c r="D47" s="92"/>
      <c r="E47" s="92"/>
      <c r="F47" s="92"/>
      <c r="G47" s="92"/>
      <c r="H47" s="92"/>
      <c r="I47" s="2"/>
    </row>
    <row r="48" spans="1:14" s="87" customFormat="1" x14ac:dyDescent="0.2">
      <c r="A48" s="92"/>
      <c r="B48" s="92" t="s">
        <v>305</v>
      </c>
      <c r="C48" s="92"/>
      <c r="D48" s="92"/>
      <c r="E48" s="92"/>
      <c r="F48" s="92"/>
      <c r="G48" s="92"/>
      <c r="H48" s="92"/>
      <c r="I48" s="2"/>
    </row>
    <row r="49" spans="1:13" s="87" customFormat="1" x14ac:dyDescent="0.2">
      <c r="A49" s="92"/>
      <c r="B49" s="92"/>
      <c r="C49" s="92"/>
      <c r="D49" s="92"/>
      <c r="E49" s="92"/>
      <c r="F49" s="92"/>
      <c r="G49" s="92"/>
      <c r="H49" s="92"/>
      <c r="I49" s="2"/>
    </row>
    <row r="50" spans="1:13" s="87" customFormat="1" x14ac:dyDescent="0.2">
      <c r="A50" s="92"/>
      <c r="B50" s="92"/>
      <c r="C50" s="92"/>
      <c r="D50" s="92"/>
      <c r="E50" s="92"/>
      <c r="F50" s="92"/>
      <c r="G50" s="92"/>
      <c r="H50" s="92"/>
      <c r="I50" s="2"/>
    </row>
    <row r="51" spans="1:13" s="87" customFormat="1" x14ac:dyDescent="0.2">
      <c r="A51" s="92"/>
      <c r="B51" s="92"/>
      <c r="C51" s="92"/>
      <c r="D51" s="92"/>
      <c r="E51" s="92"/>
      <c r="F51" s="92"/>
      <c r="G51" s="92"/>
      <c r="H51" s="92"/>
      <c r="I51" s="2"/>
    </row>
    <row r="52" spans="1:13" s="92" customFormat="1" x14ac:dyDescent="0.2">
      <c r="A52" s="90" t="s">
        <v>654</v>
      </c>
      <c r="B52" s="50"/>
      <c r="C52" s="50"/>
      <c r="D52" s="50"/>
      <c r="E52" s="50"/>
      <c r="F52" s="50"/>
      <c r="G52" s="50"/>
      <c r="H52" s="50"/>
      <c r="I52" s="185"/>
      <c r="J52" s="130"/>
      <c r="K52" s="185"/>
      <c r="L52" s="185"/>
      <c r="M52" s="185"/>
    </row>
    <row r="53" spans="1:13" s="87" customFormat="1" x14ac:dyDescent="0.2">
      <c r="A53" s="5"/>
      <c r="B53" s="6"/>
      <c r="C53" s="3"/>
      <c r="D53" s="3"/>
      <c r="E53" s="3"/>
      <c r="F53" s="3"/>
      <c r="G53" s="3"/>
      <c r="H53" s="3"/>
      <c r="I53" s="131"/>
      <c r="J53" s="130" t="s">
        <v>596</v>
      </c>
      <c r="K53" s="131"/>
      <c r="L53" s="131"/>
      <c r="M53" s="131"/>
    </row>
    <row r="54" spans="1:13" s="87" customFormat="1" ht="13.5" thickBot="1" x14ac:dyDescent="0.25">
      <c r="A54" s="175"/>
      <c r="B54" s="92"/>
      <c r="C54" s="92"/>
      <c r="D54" s="92"/>
      <c r="E54" s="92"/>
      <c r="F54" s="92"/>
      <c r="G54" s="92"/>
      <c r="H54" s="92"/>
      <c r="I54" s="2"/>
    </row>
    <row r="55" spans="1:13" ht="22.5" customHeight="1" thickBot="1" x14ac:dyDescent="0.25">
      <c r="A55" s="176"/>
      <c r="B55" s="264" t="s">
        <v>609</v>
      </c>
      <c r="C55" s="304" t="s">
        <v>610</v>
      </c>
      <c r="D55" s="304" t="s">
        <v>52</v>
      </c>
      <c r="E55" s="304" t="s">
        <v>611</v>
      </c>
      <c r="F55" s="305" t="s">
        <v>612</v>
      </c>
      <c r="G55" s="310" t="s">
        <v>707</v>
      </c>
      <c r="H55" s="12"/>
      <c r="I55" s="289" t="s">
        <v>59</v>
      </c>
      <c r="J55" s="254">
        <f>G56+G57+G58</f>
        <v>33</v>
      </c>
      <c r="K55" s="852" t="s">
        <v>598</v>
      </c>
      <c r="L55" s="852"/>
    </row>
    <row r="56" spans="1:13" ht="22.5" x14ac:dyDescent="0.2">
      <c r="A56" s="176"/>
      <c r="B56" s="301" t="s">
        <v>37</v>
      </c>
      <c r="C56" s="302">
        <v>4</v>
      </c>
      <c r="D56" s="302">
        <v>5</v>
      </c>
      <c r="E56" s="302">
        <v>2</v>
      </c>
      <c r="F56" s="306">
        <v>16</v>
      </c>
      <c r="G56" s="311">
        <v>27</v>
      </c>
      <c r="H56" s="12"/>
      <c r="I56" s="290" t="s">
        <v>593</v>
      </c>
      <c r="J56" s="255">
        <f>G59+G60</f>
        <v>16</v>
      </c>
      <c r="K56" s="853" t="s">
        <v>595</v>
      </c>
      <c r="L56" s="853"/>
    </row>
    <row r="57" spans="1:13" ht="22.5" x14ac:dyDescent="0.2">
      <c r="A57" s="176"/>
      <c r="B57" s="298" t="s">
        <v>38</v>
      </c>
      <c r="C57" s="27">
        <v>1</v>
      </c>
      <c r="D57" s="27">
        <v>1</v>
      </c>
      <c r="E57" s="27"/>
      <c r="F57" s="307">
        <v>3</v>
      </c>
      <c r="G57" s="312">
        <v>5</v>
      </c>
      <c r="H57" s="129" t="s">
        <v>599</v>
      </c>
      <c r="I57" s="129"/>
      <c r="J57" s="93"/>
      <c r="K57" s="93"/>
      <c r="L57" s="97"/>
    </row>
    <row r="58" spans="1:13" ht="14.25" x14ac:dyDescent="0.2">
      <c r="A58" s="176"/>
      <c r="B58" s="298" t="s">
        <v>41</v>
      </c>
      <c r="C58" s="27"/>
      <c r="D58" s="27"/>
      <c r="E58" s="27"/>
      <c r="F58" s="307">
        <v>1</v>
      </c>
      <c r="G58" s="312">
        <v>1</v>
      </c>
      <c r="H58" s="108"/>
      <c r="I58" s="197" t="s">
        <v>600</v>
      </c>
      <c r="J58" s="100"/>
      <c r="K58" s="100"/>
      <c r="L58" s="98"/>
    </row>
    <row r="59" spans="1:13" ht="34.5" x14ac:dyDescent="0.25">
      <c r="A59" s="176"/>
      <c r="B59" s="298" t="s">
        <v>49</v>
      </c>
      <c r="C59" s="27">
        <v>1</v>
      </c>
      <c r="D59" s="27">
        <v>4</v>
      </c>
      <c r="E59" s="27">
        <v>5</v>
      </c>
      <c r="F59" s="307">
        <v>3</v>
      </c>
      <c r="G59" s="313">
        <v>13</v>
      </c>
      <c r="H59" s="108"/>
      <c r="I59" s="116"/>
      <c r="J59" s="113"/>
      <c r="K59" s="100"/>
      <c r="L59" s="98"/>
    </row>
    <row r="60" spans="1:13" ht="13.5" thickBot="1" x14ac:dyDescent="0.25">
      <c r="A60" s="176"/>
      <c r="B60" s="299" t="s">
        <v>39</v>
      </c>
      <c r="C60" s="300">
        <v>1</v>
      </c>
      <c r="D60" s="300"/>
      <c r="E60" s="300"/>
      <c r="F60" s="308">
        <v>2</v>
      </c>
      <c r="G60" s="314">
        <v>3</v>
      </c>
    </row>
    <row r="61" spans="1:13" ht="13.5" thickBot="1" x14ac:dyDescent="0.25">
      <c r="A61" s="176"/>
      <c r="B61" s="264" t="s">
        <v>707</v>
      </c>
      <c r="C61" s="303">
        <v>7</v>
      </c>
      <c r="D61" s="303">
        <v>10</v>
      </c>
      <c r="E61" s="303">
        <v>7</v>
      </c>
      <c r="F61" s="309">
        <v>25</v>
      </c>
      <c r="G61" s="315">
        <v>49</v>
      </c>
    </row>
    <row r="62" spans="1:13" x14ac:dyDescent="0.2">
      <c r="A62" s="35"/>
      <c r="B62" s="174"/>
      <c r="C62" s="174"/>
      <c r="D62" s="174"/>
      <c r="E62" s="174"/>
      <c r="F62" s="174"/>
      <c r="G62" s="101"/>
      <c r="H62" s="101"/>
    </row>
    <row r="63" spans="1:13" x14ac:dyDescent="0.2">
      <c r="A63" s="92" t="s">
        <v>597</v>
      </c>
      <c r="B63" s="663" t="s">
        <v>681</v>
      </c>
      <c r="C63" s="92"/>
      <c r="D63" s="92"/>
      <c r="E63" s="92"/>
      <c r="F63" s="92"/>
      <c r="G63" s="92"/>
      <c r="H63" s="101"/>
    </row>
    <row r="64" spans="1:13" x14ac:dyDescent="0.2">
      <c r="A64" s="92"/>
      <c r="B64" s="92"/>
      <c r="C64" s="92"/>
      <c r="D64" s="92"/>
      <c r="E64" s="92"/>
      <c r="F64" s="92"/>
      <c r="G64" s="92"/>
    </row>
    <row r="65" spans="1:8" ht="12.75" customHeight="1" x14ac:dyDescent="0.2">
      <c r="A65" s="101"/>
    </row>
    <row r="66" spans="1:8" ht="13.5" customHeight="1" x14ac:dyDescent="0.2">
      <c r="A66" s="101"/>
    </row>
    <row r="67" spans="1:8" x14ac:dyDescent="0.2">
      <c r="A67" s="101"/>
    </row>
    <row r="68" spans="1:8" x14ac:dyDescent="0.2">
      <c r="A68" s="101"/>
    </row>
    <row r="69" spans="1:8" x14ac:dyDescent="0.2">
      <c r="A69" s="101"/>
    </row>
    <row r="70" spans="1:8" x14ac:dyDescent="0.2">
      <c r="A70" s="101"/>
    </row>
    <row r="71" spans="1:8" x14ac:dyDescent="0.2">
      <c r="A71" s="35"/>
      <c r="B71" s="13"/>
      <c r="C71" s="13"/>
      <c r="D71" s="13"/>
      <c r="E71" s="13"/>
      <c r="F71" s="13"/>
    </row>
    <row r="76" spans="1:8" x14ac:dyDescent="0.2">
      <c r="A76" s="12"/>
      <c r="B76" s="12"/>
      <c r="C76" s="12"/>
      <c r="D76" s="12"/>
      <c r="E76" s="12"/>
      <c r="F76" s="12"/>
      <c r="G76" s="2"/>
      <c r="H76" s="14"/>
    </row>
    <row r="77" spans="1:8" x14ac:dyDescent="0.2">
      <c r="A77" s="2"/>
      <c r="B77" s="13"/>
      <c r="C77" s="13"/>
      <c r="D77" s="13"/>
      <c r="E77" s="13"/>
      <c r="F77" s="13"/>
      <c r="G77" s="13"/>
      <c r="H77" s="13"/>
    </row>
    <row r="78" spans="1:8" x14ac:dyDescent="0.2">
      <c r="A78" s="2"/>
      <c r="B78" s="13"/>
      <c r="C78" s="13"/>
      <c r="D78" s="13"/>
      <c r="E78" s="13"/>
      <c r="F78" s="13"/>
      <c r="G78" s="13"/>
      <c r="H78" s="13"/>
    </row>
    <row r="79" spans="1:8" x14ac:dyDescent="0.2">
      <c r="A79" s="2"/>
      <c r="B79" s="13"/>
      <c r="C79" s="13"/>
      <c r="D79" s="13"/>
      <c r="E79" s="13"/>
      <c r="F79" s="13"/>
      <c r="G79" s="13"/>
      <c r="H79" s="13"/>
    </row>
    <row r="80" spans="1:8" x14ac:dyDescent="0.2">
      <c r="A80" s="2"/>
      <c r="B80" s="13"/>
      <c r="C80" s="13"/>
      <c r="D80" s="13"/>
      <c r="E80" s="13"/>
      <c r="F80" s="13"/>
      <c r="G80" s="13"/>
      <c r="H80" s="13"/>
    </row>
    <row r="81" spans="1:8" x14ac:dyDescent="0.2">
      <c r="A81" s="12"/>
      <c r="B81" s="13"/>
      <c r="C81" s="13"/>
      <c r="D81" s="13"/>
      <c r="E81" s="13"/>
      <c r="F81" s="13"/>
      <c r="G81" s="13"/>
      <c r="H81" s="13"/>
    </row>
  </sheetData>
  <mergeCells count="2">
    <mergeCell ref="K55:L55"/>
    <mergeCell ref="K56:L56"/>
  </mergeCells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O155"/>
  <sheetViews>
    <sheetView zoomScaleNormal="100" workbookViewId="0"/>
  </sheetViews>
  <sheetFormatPr defaultRowHeight="12.75" x14ac:dyDescent="0.2"/>
  <cols>
    <col min="1" max="1" width="8.42578125" customWidth="1"/>
    <col min="2" max="2" width="20.28515625" customWidth="1"/>
    <col min="3" max="9" width="10.7109375" customWidth="1"/>
    <col min="10" max="10" width="18.85546875" customWidth="1"/>
    <col min="11" max="17" width="10.7109375" customWidth="1"/>
    <col min="18" max="18" width="14" style="93" customWidth="1"/>
    <col min="19" max="19" width="24.42578125" style="93" customWidth="1"/>
    <col min="20" max="30" width="10.140625" style="93" customWidth="1"/>
    <col min="31" max="31" width="10" style="93" customWidth="1"/>
    <col min="32" max="37" width="9.140625" style="93"/>
    <col min="38" max="41" width="9.140625" style="269"/>
  </cols>
  <sheetData>
    <row r="1" spans="1:41" s="28" customFormat="1" ht="21.75" customHeight="1" x14ac:dyDescent="0.25">
      <c r="A1" s="341" t="s">
        <v>734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78"/>
      <c r="S1" s="211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66"/>
      <c r="AM1" s="267"/>
      <c r="AN1" s="268"/>
      <c r="AO1" s="268"/>
    </row>
    <row r="2" spans="1:41" x14ac:dyDescent="0.2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</row>
    <row r="3" spans="1:41" ht="13.5" thickBot="1" x14ac:dyDescent="0.2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</row>
    <row r="4" spans="1:41" s="80" customFormat="1" ht="65.099999999999994" customHeight="1" thickBot="1" x14ac:dyDescent="0.25">
      <c r="A4" s="162" t="s">
        <v>719</v>
      </c>
      <c r="B4" s="163" t="s">
        <v>589</v>
      </c>
      <c r="C4" s="165" t="s">
        <v>720</v>
      </c>
      <c r="D4" s="156" t="s">
        <v>721</v>
      </c>
      <c r="E4" s="151" t="s">
        <v>722</v>
      </c>
      <c r="F4" s="167" t="s">
        <v>723</v>
      </c>
      <c r="G4" s="151" t="s">
        <v>724</v>
      </c>
      <c r="H4" s="167" t="s">
        <v>725</v>
      </c>
      <c r="I4" s="167" t="s">
        <v>726</v>
      </c>
      <c r="J4" s="172" t="s">
        <v>588</v>
      </c>
      <c r="K4" s="165" t="s">
        <v>720</v>
      </c>
      <c r="L4" s="186" t="s">
        <v>721</v>
      </c>
      <c r="M4" s="165" t="s">
        <v>722</v>
      </c>
      <c r="N4" s="186" t="s">
        <v>723</v>
      </c>
      <c r="O4" s="165" t="s">
        <v>724</v>
      </c>
      <c r="P4" s="186" t="s">
        <v>727</v>
      </c>
      <c r="Q4" s="167" t="s">
        <v>726</v>
      </c>
      <c r="R4" s="182"/>
      <c r="S4" s="211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2"/>
      <c r="AF4" s="210"/>
      <c r="AG4" s="210"/>
      <c r="AH4" s="210"/>
      <c r="AI4" s="210"/>
      <c r="AJ4" s="210"/>
      <c r="AK4" s="210"/>
      <c r="AL4" s="266"/>
      <c r="AM4" s="267"/>
      <c r="AN4" s="270"/>
      <c r="AO4" s="270"/>
    </row>
    <row r="5" spans="1:41" x14ac:dyDescent="0.2">
      <c r="A5" s="157" t="s">
        <v>306</v>
      </c>
      <c r="B5" s="157" t="s">
        <v>139</v>
      </c>
      <c r="C5" s="157">
        <v>6776</v>
      </c>
      <c r="D5" s="93">
        <v>3</v>
      </c>
      <c r="E5" s="199">
        <f>C5/D5</f>
        <v>2258.6666666666665</v>
      </c>
      <c r="F5" s="101"/>
      <c r="G5" s="168"/>
      <c r="H5" s="101">
        <f>SUM(D5+F5)</f>
        <v>3</v>
      </c>
      <c r="I5" s="247">
        <f>C5/H5</f>
        <v>2258.6666666666665</v>
      </c>
      <c r="J5" s="275" t="s">
        <v>312</v>
      </c>
      <c r="K5" s="194">
        <f>SUM(C5:C10)</f>
        <v>147888</v>
      </c>
      <c r="L5" s="187">
        <f>SUM(D5:D10)</f>
        <v>62</v>
      </c>
      <c r="M5" s="32">
        <f>K5/L5</f>
        <v>2385.2903225806454</v>
      </c>
      <c r="N5" s="187">
        <f>F6</f>
        <v>13</v>
      </c>
      <c r="O5" s="101">
        <f>K5/N5</f>
        <v>11376</v>
      </c>
      <c r="P5" s="187">
        <f>SUM(H5:H10)</f>
        <v>75</v>
      </c>
      <c r="Q5" s="160">
        <f>K5/P5</f>
        <v>1971.84</v>
      </c>
      <c r="R5" s="279"/>
      <c r="S5" s="95"/>
      <c r="V5" s="97"/>
      <c r="W5" s="97"/>
      <c r="X5" s="97"/>
      <c r="AA5" s="97"/>
      <c r="AB5" s="97"/>
      <c r="AD5" s="97"/>
      <c r="AE5" s="97"/>
    </row>
    <row r="6" spans="1:41" x14ac:dyDescent="0.2">
      <c r="A6" s="157" t="s">
        <v>307</v>
      </c>
      <c r="B6" s="157" t="s">
        <v>190</v>
      </c>
      <c r="C6" s="157">
        <v>112325</v>
      </c>
      <c r="D6" s="101">
        <v>56</v>
      </c>
      <c r="E6" s="199">
        <f t="shared" ref="E6:E46" si="0">C6/D6</f>
        <v>2005.8035714285713</v>
      </c>
      <c r="F6" s="101">
        <v>13</v>
      </c>
      <c r="G6" s="199">
        <f>C6/F6</f>
        <v>8640.3846153846152</v>
      </c>
      <c r="H6" s="101">
        <f>SUM(D6+F6)</f>
        <v>69</v>
      </c>
      <c r="I6" s="247">
        <f t="shared" ref="I6:I46" si="1">C6/H6</f>
        <v>1627.8985507246377</v>
      </c>
      <c r="J6" s="276"/>
      <c r="K6" s="194"/>
      <c r="L6" s="187"/>
      <c r="M6" s="32"/>
      <c r="N6" s="187"/>
      <c r="O6" s="101"/>
      <c r="P6" s="187"/>
      <c r="Q6" s="160"/>
      <c r="R6" s="279"/>
      <c r="S6" s="95"/>
      <c r="V6" s="97"/>
      <c r="W6" s="97"/>
      <c r="X6" s="97"/>
      <c r="AA6" s="97"/>
      <c r="AB6" s="97"/>
      <c r="AD6" s="97"/>
      <c r="AE6" s="97"/>
    </row>
    <row r="7" spans="1:41" x14ac:dyDescent="0.2">
      <c r="A7" s="157" t="s">
        <v>308</v>
      </c>
      <c r="B7" s="157" t="s">
        <v>225</v>
      </c>
      <c r="C7" s="157">
        <v>7074</v>
      </c>
      <c r="D7" s="101">
        <v>2</v>
      </c>
      <c r="E7" s="199">
        <f t="shared" si="0"/>
        <v>3537</v>
      </c>
      <c r="F7" s="101"/>
      <c r="G7" s="199"/>
      <c r="H7" s="101">
        <f t="shared" ref="H7:H9" si="2">SUM(D7+F7)</f>
        <v>2</v>
      </c>
      <c r="I7" s="247">
        <f t="shared" si="1"/>
        <v>3537</v>
      </c>
      <c r="J7" s="276"/>
      <c r="K7" s="194"/>
      <c r="L7" s="187"/>
      <c r="M7" s="32"/>
      <c r="N7" s="187"/>
      <c r="O7" s="101"/>
      <c r="P7" s="187"/>
      <c r="Q7" s="160"/>
      <c r="S7" s="95"/>
      <c r="V7" s="97"/>
      <c r="W7" s="97"/>
      <c r="X7" s="97"/>
      <c r="AA7" s="97"/>
      <c r="AB7" s="97"/>
      <c r="AD7" s="97"/>
      <c r="AE7" s="97"/>
    </row>
    <row r="8" spans="1:41" x14ac:dyDescent="0.2">
      <c r="A8" s="157" t="s">
        <v>309</v>
      </c>
      <c r="B8" s="157" t="s">
        <v>249</v>
      </c>
      <c r="C8" s="157">
        <v>4065</v>
      </c>
      <c r="D8" s="101"/>
      <c r="E8" s="199"/>
      <c r="F8" s="101"/>
      <c r="G8" s="199"/>
      <c r="H8" s="101"/>
      <c r="I8" s="247"/>
      <c r="J8" s="276"/>
      <c r="K8" s="194"/>
      <c r="L8" s="187"/>
      <c r="M8" s="32"/>
      <c r="N8" s="187"/>
      <c r="O8" s="101"/>
      <c r="P8" s="187"/>
      <c r="Q8" s="160"/>
      <c r="S8" s="95"/>
      <c r="V8" s="97"/>
      <c r="W8" s="97"/>
      <c r="X8" s="97"/>
      <c r="AA8" s="97"/>
      <c r="AB8" s="97"/>
      <c r="AD8" s="97"/>
      <c r="AE8" s="97"/>
    </row>
    <row r="9" spans="1:41" x14ac:dyDescent="0.2">
      <c r="A9" s="157" t="s">
        <v>310</v>
      </c>
      <c r="B9" s="157" t="s">
        <v>147</v>
      </c>
      <c r="C9" s="157">
        <v>11188</v>
      </c>
      <c r="D9" s="101">
        <v>1</v>
      </c>
      <c r="E9" s="199">
        <f t="shared" si="0"/>
        <v>11188</v>
      </c>
      <c r="F9" s="101"/>
      <c r="G9" s="199"/>
      <c r="H9" s="101">
        <f t="shared" si="2"/>
        <v>1</v>
      </c>
      <c r="I9" s="247">
        <f t="shared" si="1"/>
        <v>11188</v>
      </c>
      <c r="J9" s="276"/>
      <c r="K9" s="194"/>
      <c r="L9" s="187"/>
      <c r="M9" s="32"/>
      <c r="N9" s="187"/>
      <c r="O9" s="101"/>
      <c r="P9" s="187"/>
      <c r="Q9" s="160"/>
      <c r="S9" s="95"/>
      <c r="V9" s="97"/>
      <c r="W9" s="97"/>
      <c r="X9" s="97"/>
      <c r="AA9" s="97"/>
      <c r="AB9" s="97"/>
      <c r="AD9" s="97"/>
      <c r="AE9" s="97"/>
    </row>
    <row r="10" spans="1:41" x14ac:dyDescent="0.2">
      <c r="A10" s="164" t="s">
        <v>311</v>
      </c>
      <c r="B10" s="164" t="s">
        <v>196</v>
      </c>
      <c r="C10" s="164">
        <v>6460</v>
      </c>
      <c r="D10" s="18"/>
      <c r="E10" s="219"/>
      <c r="F10" s="18"/>
      <c r="G10" s="219"/>
      <c r="H10" s="18"/>
      <c r="I10" s="248"/>
      <c r="J10" s="277"/>
      <c r="K10" s="202"/>
      <c r="L10" s="273"/>
      <c r="M10" s="21"/>
      <c r="N10" s="273"/>
      <c r="O10" s="18"/>
      <c r="P10" s="273"/>
      <c r="Q10" s="203"/>
      <c r="S10" s="95"/>
      <c r="V10" s="97"/>
      <c r="W10" s="97"/>
      <c r="X10" s="97"/>
      <c r="AA10" s="97"/>
      <c r="AB10" s="97"/>
      <c r="AD10" s="97"/>
      <c r="AE10" s="97"/>
    </row>
    <row r="11" spans="1:41" x14ac:dyDescent="0.2">
      <c r="A11" s="157" t="s">
        <v>313</v>
      </c>
      <c r="B11" s="157" t="s">
        <v>176</v>
      </c>
      <c r="C11" s="157">
        <v>8236</v>
      </c>
      <c r="D11" s="101">
        <v>5</v>
      </c>
      <c r="E11" s="199">
        <f t="shared" si="0"/>
        <v>1647.2</v>
      </c>
      <c r="F11" s="101">
        <v>1</v>
      </c>
      <c r="G11" s="199">
        <f t="shared" ref="G11:G46" si="3">C11/F11</f>
        <v>8236</v>
      </c>
      <c r="H11" s="101">
        <f t="shared" ref="H11:H46" si="4">SUM(D11+F11)</f>
        <v>6</v>
      </c>
      <c r="I11" s="246">
        <f t="shared" si="1"/>
        <v>1372.6666666666667</v>
      </c>
      <c r="J11" s="276" t="s">
        <v>46</v>
      </c>
      <c r="K11" s="194">
        <f>SUM(C11:C16)</f>
        <v>19215</v>
      </c>
      <c r="L11" s="187">
        <f>SUM(D11:D16)</f>
        <v>6</v>
      </c>
      <c r="M11" s="32">
        <f t="shared" ref="M11:M43" si="5">K11/L11</f>
        <v>3202.5</v>
      </c>
      <c r="N11" s="187">
        <v>1</v>
      </c>
      <c r="O11" s="101">
        <f t="shared" ref="O11:O46" si="6">K11/N11</f>
        <v>19215</v>
      </c>
      <c r="P11" s="187">
        <v>7</v>
      </c>
      <c r="Q11" s="160">
        <f t="shared" ref="Q11:Q46" si="7">K11/P11</f>
        <v>2745</v>
      </c>
      <c r="R11" s="280"/>
      <c r="S11" s="95"/>
      <c r="V11" s="97"/>
      <c r="W11" s="97"/>
      <c r="X11" s="97"/>
      <c r="AA11" s="97"/>
      <c r="AB11" s="97"/>
      <c r="AD11" s="97"/>
      <c r="AE11" s="97"/>
    </row>
    <row r="12" spans="1:41" x14ac:dyDescent="0.2">
      <c r="A12" s="157" t="s">
        <v>314</v>
      </c>
      <c r="B12" s="157" t="s">
        <v>109</v>
      </c>
      <c r="C12" s="157">
        <v>2461</v>
      </c>
      <c r="D12" s="101"/>
      <c r="E12" s="199"/>
      <c r="F12" s="101"/>
      <c r="G12" s="199"/>
      <c r="H12" s="101"/>
      <c r="I12" s="247"/>
      <c r="J12" s="276"/>
      <c r="K12" s="194"/>
      <c r="L12" s="187"/>
      <c r="M12" s="32"/>
      <c r="N12" s="187"/>
      <c r="O12" s="101"/>
      <c r="P12" s="187"/>
      <c r="Q12" s="160"/>
      <c r="R12" s="280"/>
      <c r="S12" s="95"/>
      <c r="V12" s="97"/>
      <c r="W12" s="97"/>
      <c r="X12" s="97"/>
      <c r="AA12" s="97"/>
      <c r="AB12" s="97"/>
      <c r="AD12" s="97"/>
      <c r="AE12" s="97"/>
    </row>
    <row r="13" spans="1:41" x14ac:dyDescent="0.2">
      <c r="A13" s="157" t="s">
        <v>315</v>
      </c>
      <c r="B13" s="157" t="s">
        <v>124</v>
      </c>
      <c r="C13" s="157">
        <v>2058</v>
      </c>
      <c r="D13" s="101"/>
      <c r="E13" s="199"/>
      <c r="F13" s="101"/>
      <c r="G13" s="199"/>
      <c r="H13" s="101"/>
      <c r="I13" s="247"/>
      <c r="J13" s="276"/>
      <c r="K13" s="194"/>
      <c r="L13" s="187"/>
      <c r="M13" s="32"/>
      <c r="N13" s="187"/>
      <c r="O13" s="101"/>
      <c r="P13" s="187"/>
      <c r="Q13" s="160"/>
      <c r="R13" s="129"/>
      <c r="S13" s="95"/>
      <c r="V13" s="97"/>
      <c r="W13" s="97"/>
      <c r="X13" s="97"/>
      <c r="AA13" s="97"/>
      <c r="AB13" s="97"/>
      <c r="AD13" s="97"/>
      <c r="AE13" s="97"/>
    </row>
    <row r="14" spans="1:41" x14ac:dyDescent="0.2">
      <c r="A14" s="157" t="s">
        <v>316</v>
      </c>
      <c r="B14" s="157" t="s">
        <v>251</v>
      </c>
      <c r="C14" s="157">
        <v>2325</v>
      </c>
      <c r="D14" s="101"/>
      <c r="E14" s="199"/>
      <c r="F14" s="101"/>
      <c r="G14" s="199"/>
      <c r="H14" s="101"/>
      <c r="I14" s="247"/>
      <c r="J14" s="276"/>
      <c r="K14" s="194"/>
      <c r="L14" s="187"/>
      <c r="M14" s="32"/>
      <c r="N14" s="187"/>
      <c r="O14" s="101"/>
      <c r="P14" s="187"/>
      <c r="Q14" s="160"/>
      <c r="S14" s="95"/>
      <c r="V14" s="97"/>
      <c r="W14" s="97"/>
      <c r="X14" s="97"/>
      <c r="AA14" s="97"/>
      <c r="AB14" s="97"/>
      <c r="AD14" s="97"/>
      <c r="AE14" s="97"/>
    </row>
    <row r="15" spans="1:41" x14ac:dyDescent="0.2">
      <c r="A15" s="157" t="s">
        <v>317</v>
      </c>
      <c r="B15" s="157" t="s">
        <v>318</v>
      </c>
      <c r="C15" s="157">
        <v>2052</v>
      </c>
      <c r="D15" s="101">
        <v>1</v>
      </c>
      <c r="E15" s="199">
        <f t="shared" si="0"/>
        <v>2052</v>
      </c>
      <c r="F15" s="101"/>
      <c r="G15" s="199"/>
      <c r="H15" s="101">
        <f t="shared" si="4"/>
        <v>1</v>
      </c>
      <c r="I15" s="247">
        <f t="shared" si="1"/>
        <v>2052</v>
      </c>
      <c r="J15" s="276"/>
      <c r="K15" s="194"/>
      <c r="L15" s="187"/>
      <c r="M15" s="32"/>
      <c r="N15" s="187"/>
      <c r="O15" s="101"/>
      <c r="P15" s="187"/>
      <c r="Q15" s="160"/>
      <c r="S15" s="95"/>
      <c r="V15" s="97"/>
      <c r="W15" s="97"/>
      <c r="X15" s="97"/>
      <c r="AA15" s="97"/>
      <c r="AB15" s="97"/>
      <c r="AD15" s="97"/>
      <c r="AE15" s="97"/>
    </row>
    <row r="16" spans="1:41" x14ac:dyDescent="0.2">
      <c r="A16" s="164" t="s">
        <v>319</v>
      </c>
      <c r="B16" s="164" t="s">
        <v>253</v>
      </c>
      <c r="C16" s="164">
        <v>2083</v>
      </c>
      <c r="D16" s="18"/>
      <c r="E16" s="219"/>
      <c r="F16" s="18"/>
      <c r="G16" s="219"/>
      <c r="H16" s="18"/>
      <c r="I16" s="248"/>
      <c r="J16" s="277"/>
      <c r="K16" s="202"/>
      <c r="L16" s="273"/>
      <c r="M16" s="21"/>
      <c r="N16" s="273"/>
      <c r="O16" s="30"/>
      <c r="P16" s="273"/>
      <c r="Q16" s="203"/>
      <c r="S16" s="95"/>
      <c r="V16" s="97"/>
      <c r="W16" s="97"/>
      <c r="X16" s="97"/>
      <c r="Z16" s="281"/>
      <c r="AA16" s="97"/>
      <c r="AB16" s="97"/>
      <c r="AD16" s="97"/>
      <c r="AE16" s="97"/>
    </row>
    <row r="17" spans="1:31" x14ac:dyDescent="0.2">
      <c r="A17" s="157" t="s">
        <v>321</v>
      </c>
      <c r="B17" s="157" t="s">
        <v>210</v>
      </c>
      <c r="C17" s="157">
        <v>12408</v>
      </c>
      <c r="D17" s="101">
        <v>3</v>
      </c>
      <c r="E17" s="199">
        <f t="shared" si="0"/>
        <v>4136</v>
      </c>
      <c r="F17" s="101"/>
      <c r="G17" s="199"/>
      <c r="H17" s="101">
        <f t="shared" si="4"/>
        <v>3</v>
      </c>
      <c r="I17" s="246">
        <f t="shared" si="1"/>
        <v>4136</v>
      </c>
      <c r="J17" s="276" t="s">
        <v>320</v>
      </c>
      <c r="K17" s="194">
        <f>SUM(C17:C19)</f>
        <v>16499</v>
      </c>
      <c r="L17" s="187">
        <v>4</v>
      </c>
      <c r="M17" s="32">
        <f t="shared" si="5"/>
        <v>4124.75</v>
      </c>
      <c r="N17" s="187"/>
      <c r="O17" s="101"/>
      <c r="P17" s="187">
        <v>4</v>
      </c>
      <c r="Q17" s="160">
        <f t="shared" si="7"/>
        <v>4124.75</v>
      </c>
      <c r="S17" s="95"/>
      <c r="V17" s="97"/>
      <c r="W17" s="97"/>
      <c r="X17" s="97"/>
      <c r="AA17" s="97"/>
      <c r="AB17" s="97"/>
      <c r="AD17" s="97"/>
      <c r="AE17" s="97"/>
    </row>
    <row r="18" spans="1:31" x14ac:dyDescent="0.2">
      <c r="A18" s="157" t="s">
        <v>322</v>
      </c>
      <c r="B18" s="157" t="s">
        <v>248</v>
      </c>
      <c r="C18" s="157">
        <v>2039</v>
      </c>
      <c r="D18" s="101">
        <v>1</v>
      </c>
      <c r="E18" s="199">
        <f t="shared" si="0"/>
        <v>2039</v>
      </c>
      <c r="F18" s="101"/>
      <c r="G18" s="199"/>
      <c r="H18" s="101">
        <f t="shared" si="4"/>
        <v>1</v>
      </c>
      <c r="I18" s="247">
        <f t="shared" si="1"/>
        <v>2039</v>
      </c>
      <c r="J18" s="276"/>
      <c r="K18" s="194"/>
      <c r="L18" s="187"/>
      <c r="M18" s="32"/>
      <c r="N18" s="187"/>
      <c r="O18" s="101"/>
      <c r="P18" s="187"/>
      <c r="Q18" s="160"/>
      <c r="S18" s="95"/>
      <c r="V18" s="97"/>
      <c r="W18" s="97"/>
      <c r="X18" s="97"/>
      <c r="AA18" s="97"/>
      <c r="AB18" s="97"/>
      <c r="AD18" s="97"/>
      <c r="AE18" s="97"/>
    </row>
    <row r="19" spans="1:31" x14ac:dyDescent="0.2">
      <c r="A19" s="164" t="s">
        <v>323</v>
      </c>
      <c r="B19" s="164" t="s">
        <v>254</v>
      </c>
      <c r="C19" s="164">
        <v>2052</v>
      </c>
      <c r="D19" s="18"/>
      <c r="E19" s="219"/>
      <c r="F19" s="18"/>
      <c r="G19" s="219"/>
      <c r="H19" s="18"/>
      <c r="I19" s="248"/>
      <c r="J19" s="277"/>
      <c r="K19" s="202"/>
      <c r="L19" s="273"/>
      <c r="M19" s="21"/>
      <c r="N19" s="273"/>
      <c r="O19" s="26"/>
      <c r="P19" s="273"/>
      <c r="Q19" s="203"/>
      <c r="S19" s="95"/>
      <c r="V19" s="97"/>
      <c r="W19" s="97"/>
      <c r="X19" s="97"/>
      <c r="Z19" s="94"/>
      <c r="AA19" s="97"/>
      <c r="AB19" s="97"/>
      <c r="AD19" s="97"/>
      <c r="AE19" s="97"/>
    </row>
    <row r="20" spans="1:31" x14ac:dyDescent="0.2">
      <c r="A20" s="157" t="s">
        <v>325</v>
      </c>
      <c r="B20" s="157" t="s">
        <v>128</v>
      </c>
      <c r="C20" s="157">
        <v>2564</v>
      </c>
      <c r="D20" s="101"/>
      <c r="E20" s="199"/>
      <c r="F20" s="101">
        <v>1</v>
      </c>
      <c r="G20" s="199">
        <f t="shared" si="3"/>
        <v>2564</v>
      </c>
      <c r="H20" s="101">
        <f t="shared" si="4"/>
        <v>1</v>
      </c>
      <c r="I20" s="246">
        <f t="shared" si="1"/>
        <v>2564</v>
      </c>
      <c r="J20" s="276" t="s">
        <v>324</v>
      </c>
      <c r="K20" s="194">
        <f>SUM(C20:C35)</f>
        <v>68335</v>
      </c>
      <c r="L20" s="187">
        <v>18</v>
      </c>
      <c r="M20" s="32">
        <f t="shared" si="5"/>
        <v>3796.3888888888887</v>
      </c>
      <c r="N20" s="187">
        <v>5</v>
      </c>
      <c r="O20" s="101">
        <f t="shared" si="6"/>
        <v>13667</v>
      </c>
      <c r="P20" s="187">
        <v>23</v>
      </c>
      <c r="Q20" s="160">
        <f t="shared" si="7"/>
        <v>2971.086956521739</v>
      </c>
      <c r="S20" s="95"/>
      <c r="V20" s="97"/>
      <c r="W20" s="97"/>
      <c r="X20" s="97"/>
      <c r="AA20" s="97"/>
      <c r="AB20" s="97"/>
      <c r="AD20" s="97"/>
      <c r="AE20" s="97"/>
    </row>
    <row r="21" spans="1:31" x14ac:dyDescent="0.2">
      <c r="A21" s="157" t="s">
        <v>326</v>
      </c>
      <c r="B21" s="157" t="s">
        <v>137</v>
      </c>
      <c r="C21" s="157">
        <v>2916</v>
      </c>
      <c r="D21" s="101"/>
      <c r="E21" s="199"/>
      <c r="F21" s="101"/>
      <c r="G21" s="199"/>
      <c r="H21" s="101"/>
      <c r="I21" s="247"/>
      <c r="J21" s="276"/>
      <c r="K21" s="194"/>
      <c r="L21" s="187"/>
      <c r="M21" s="32"/>
      <c r="N21" s="187"/>
      <c r="O21" s="101"/>
      <c r="P21" s="187"/>
      <c r="Q21" s="160"/>
      <c r="S21" s="95"/>
      <c r="V21" s="97"/>
      <c r="W21" s="97"/>
      <c r="X21" s="97"/>
      <c r="AA21" s="97"/>
      <c r="AB21" s="97"/>
      <c r="AD21" s="97"/>
      <c r="AE21" s="97"/>
    </row>
    <row r="22" spans="1:31" x14ac:dyDescent="0.2">
      <c r="A22" s="157" t="s">
        <v>327</v>
      </c>
      <c r="B22" s="157" t="s">
        <v>141</v>
      </c>
      <c r="C22" s="157">
        <v>3980</v>
      </c>
      <c r="D22" s="101"/>
      <c r="E22" s="199"/>
      <c r="F22" s="101"/>
      <c r="G22" s="199"/>
      <c r="H22" s="101"/>
      <c r="I22" s="247"/>
      <c r="J22" s="276"/>
      <c r="K22" s="194"/>
      <c r="L22" s="187"/>
      <c r="M22" s="32"/>
      <c r="N22" s="187"/>
      <c r="O22" s="101"/>
      <c r="P22" s="187"/>
      <c r="Q22" s="160"/>
      <c r="S22" s="95"/>
      <c r="V22" s="97"/>
      <c r="W22" s="97"/>
      <c r="X22" s="97"/>
      <c r="AA22" s="97"/>
      <c r="AB22" s="97"/>
      <c r="AD22" s="97"/>
      <c r="AE22" s="97"/>
    </row>
    <row r="23" spans="1:31" x14ac:dyDescent="0.2">
      <c r="A23" s="157" t="s">
        <v>328</v>
      </c>
      <c r="B23" s="157" t="s">
        <v>158</v>
      </c>
      <c r="C23" s="157">
        <v>2364</v>
      </c>
      <c r="D23" s="101"/>
      <c r="E23" s="199"/>
      <c r="F23" s="101"/>
      <c r="G23" s="199"/>
      <c r="H23" s="101"/>
      <c r="I23" s="247"/>
      <c r="J23" s="276"/>
      <c r="K23" s="194"/>
      <c r="L23" s="187"/>
      <c r="M23" s="32"/>
      <c r="N23" s="187"/>
      <c r="O23" s="101"/>
      <c r="P23" s="187"/>
      <c r="Q23" s="160"/>
      <c r="S23" s="95"/>
      <c r="V23" s="97"/>
      <c r="W23" s="97"/>
      <c r="X23" s="97"/>
      <c r="AA23" s="97"/>
      <c r="AB23" s="97"/>
      <c r="AD23" s="97"/>
      <c r="AE23" s="97"/>
    </row>
    <row r="24" spans="1:31" x14ac:dyDescent="0.2">
      <c r="A24" s="157" t="s">
        <v>329</v>
      </c>
      <c r="B24" s="157" t="s">
        <v>161</v>
      </c>
      <c r="C24" s="157">
        <v>6515</v>
      </c>
      <c r="D24" s="101">
        <v>1</v>
      </c>
      <c r="E24" s="199">
        <f t="shared" si="0"/>
        <v>6515</v>
      </c>
      <c r="F24" s="101"/>
      <c r="G24" s="199"/>
      <c r="H24" s="101">
        <f t="shared" si="4"/>
        <v>1</v>
      </c>
      <c r="I24" s="247">
        <f t="shared" si="1"/>
        <v>6515</v>
      </c>
      <c r="J24" s="276"/>
      <c r="K24" s="194"/>
      <c r="L24" s="187"/>
      <c r="M24" s="32"/>
      <c r="N24" s="187"/>
      <c r="O24" s="101"/>
      <c r="P24" s="187"/>
      <c r="Q24" s="160"/>
      <c r="S24" s="95"/>
      <c r="V24" s="97"/>
      <c r="W24" s="97"/>
      <c r="X24" s="97"/>
      <c r="AA24" s="97"/>
      <c r="AB24" s="97"/>
      <c r="AD24" s="97"/>
      <c r="AE24" s="97"/>
    </row>
    <row r="25" spans="1:31" x14ac:dyDescent="0.2">
      <c r="A25" s="157" t="s">
        <v>330</v>
      </c>
      <c r="B25" s="157" t="s">
        <v>188</v>
      </c>
      <c r="C25" s="157">
        <v>3952</v>
      </c>
      <c r="D25" s="101"/>
      <c r="E25" s="199"/>
      <c r="F25" s="101"/>
      <c r="G25" s="199"/>
      <c r="H25" s="101"/>
      <c r="I25" s="247"/>
      <c r="J25" s="276"/>
      <c r="K25" s="194"/>
      <c r="L25" s="187"/>
      <c r="M25" s="32"/>
      <c r="N25" s="187"/>
      <c r="O25" s="101"/>
      <c r="P25" s="187"/>
      <c r="Q25" s="160"/>
      <c r="S25" s="95"/>
      <c r="V25" s="97"/>
      <c r="W25" s="97"/>
      <c r="X25" s="97"/>
      <c r="AA25" s="97"/>
      <c r="AB25" s="97"/>
      <c r="AD25" s="97"/>
      <c r="AE25" s="97"/>
    </row>
    <row r="26" spans="1:31" x14ac:dyDescent="0.2">
      <c r="A26" s="157" t="s">
        <v>331</v>
      </c>
      <c r="B26" s="157" t="s">
        <v>224</v>
      </c>
      <c r="C26" s="157">
        <v>23153</v>
      </c>
      <c r="D26" s="101">
        <v>17</v>
      </c>
      <c r="E26" s="199">
        <f t="shared" si="0"/>
        <v>1361.9411764705883</v>
      </c>
      <c r="F26" s="101">
        <v>3</v>
      </c>
      <c r="G26" s="199">
        <f t="shared" si="3"/>
        <v>7717.666666666667</v>
      </c>
      <c r="H26" s="101">
        <f t="shared" si="4"/>
        <v>20</v>
      </c>
      <c r="I26" s="247">
        <f t="shared" si="1"/>
        <v>1157.6500000000001</v>
      </c>
      <c r="J26" s="276"/>
      <c r="K26" s="194"/>
      <c r="L26" s="187"/>
      <c r="M26" s="32"/>
      <c r="N26" s="187"/>
      <c r="O26" s="101"/>
      <c r="P26" s="187"/>
      <c r="Q26" s="160"/>
      <c r="S26" s="95"/>
      <c r="V26" s="97"/>
      <c r="W26" s="97"/>
      <c r="X26" s="97"/>
      <c r="AA26" s="97"/>
      <c r="AB26" s="97"/>
      <c r="AD26" s="97"/>
      <c r="AE26" s="97"/>
    </row>
    <row r="27" spans="1:31" x14ac:dyDescent="0.2">
      <c r="A27" s="157" t="s">
        <v>332</v>
      </c>
      <c r="B27" s="157" t="s">
        <v>280</v>
      </c>
      <c r="C27" s="157">
        <v>5478</v>
      </c>
      <c r="D27" s="101"/>
      <c r="E27" s="199"/>
      <c r="F27" s="101"/>
      <c r="G27" s="199"/>
      <c r="H27" s="101"/>
      <c r="I27" s="247"/>
      <c r="J27" s="276"/>
      <c r="K27" s="194"/>
      <c r="L27" s="187"/>
      <c r="M27" s="32"/>
      <c r="N27" s="187"/>
      <c r="O27" s="101"/>
      <c r="P27" s="187"/>
      <c r="Q27" s="160"/>
      <c r="S27" s="95"/>
      <c r="V27" s="97"/>
      <c r="W27" s="97"/>
      <c r="X27" s="97"/>
      <c r="AA27" s="97"/>
      <c r="AB27" s="97"/>
      <c r="AD27" s="97"/>
      <c r="AE27" s="97"/>
    </row>
    <row r="28" spans="1:31" x14ac:dyDescent="0.2">
      <c r="A28" s="157" t="s">
        <v>333</v>
      </c>
      <c r="B28" s="157" t="s">
        <v>289</v>
      </c>
      <c r="C28" s="157">
        <v>1727</v>
      </c>
      <c r="D28" s="101"/>
      <c r="E28" s="199"/>
      <c r="F28" s="101"/>
      <c r="G28" s="199"/>
      <c r="H28" s="101"/>
      <c r="I28" s="247"/>
      <c r="J28" s="276"/>
      <c r="K28" s="194"/>
      <c r="L28" s="187"/>
      <c r="M28" s="32"/>
      <c r="N28" s="187"/>
      <c r="O28" s="101"/>
      <c r="P28" s="187"/>
      <c r="Q28" s="160"/>
      <c r="S28" s="95"/>
      <c r="V28" s="97"/>
      <c r="W28" s="97"/>
      <c r="X28" s="97"/>
      <c r="AA28" s="97"/>
      <c r="AB28" s="97"/>
      <c r="AD28" s="97"/>
      <c r="AE28" s="97"/>
    </row>
    <row r="29" spans="1:31" x14ac:dyDescent="0.2">
      <c r="A29" s="157" t="s">
        <v>334</v>
      </c>
      <c r="B29" s="157" t="s">
        <v>146</v>
      </c>
      <c r="C29" s="157">
        <v>3740</v>
      </c>
      <c r="D29" s="101"/>
      <c r="E29" s="199"/>
      <c r="F29" s="101"/>
      <c r="G29" s="199"/>
      <c r="H29" s="101"/>
      <c r="I29" s="247"/>
      <c r="J29" s="276"/>
      <c r="K29" s="194"/>
      <c r="L29" s="187"/>
      <c r="M29" s="32"/>
      <c r="N29" s="187"/>
      <c r="O29" s="101"/>
      <c r="P29" s="187"/>
      <c r="Q29" s="160"/>
      <c r="S29" s="95"/>
      <c r="V29" s="97"/>
      <c r="W29" s="97"/>
      <c r="X29" s="97"/>
      <c r="AA29" s="97"/>
      <c r="AB29" s="97"/>
      <c r="AD29" s="97"/>
      <c r="AE29" s="97"/>
    </row>
    <row r="30" spans="1:31" x14ac:dyDescent="0.2">
      <c r="A30" s="157" t="s">
        <v>335</v>
      </c>
      <c r="B30" s="157" t="s">
        <v>191</v>
      </c>
      <c r="C30" s="157">
        <v>3989</v>
      </c>
      <c r="D30" s="101"/>
      <c r="E30" s="199"/>
      <c r="F30" s="101"/>
      <c r="G30" s="199"/>
      <c r="H30" s="101"/>
      <c r="I30" s="247"/>
      <c r="J30" s="276"/>
      <c r="K30" s="194"/>
      <c r="L30" s="187"/>
      <c r="M30" s="32"/>
      <c r="N30" s="187"/>
      <c r="O30" s="101"/>
      <c r="P30" s="187"/>
      <c r="Q30" s="160"/>
      <c r="S30" s="95"/>
      <c r="V30" s="97"/>
      <c r="W30" s="97"/>
      <c r="X30" s="97"/>
      <c r="AA30" s="97"/>
      <c r="AB30" s="97"/>
      <c r="AD30" s="97"/>
      <c r="AE30" s="97"/>
    </row>
    <row r="31" spans="1:31" x14ac:dyDescent="0.2">
      <c r="A31" s="157" t="s">
        <v>336</v>
      </c>
      <c r="B31" s="157" t="s">
        <v>216</v>
      </c>
      <c r="C31" s="157">
        <v>1814</v>
      </c>
      <c r="D31" s="101"/>
      <c r="E31" s="199"/>
      <c r="F31" s="101"/>
      <c r="G31" s="199"/>
      <c r="H31" s="101"/>
      <c r="I31" s="247"/>
      <c r="J31" s="276"/>
      <c r="K31" s="194"/>
      <c r="L31" s="187"/>
      <c r="M31" s="32"/>
      <c r="N31" s="187"/>
      <c r="O31" s="101"/>
      <c r="P31" s="187"/>
      <c r="Q31" s="160"/>
      <c r="S31" s="95"/>
      <c r="V31" s="97"/>
      <c r="W31" s="97"/>
      <c r="X31" s="97"/>
      <c r="AA31" s="97"/>
      <c r="AB31" s="97"/>
      <c r="AD31" s="97"/>
      <c r="AE31" s="97"/>
    </row>
    <row r="32" spans="1:31" x14ac:dyDescent="0.2">
      <c r="A32" s="157" t="s">
        <v>337</v>
      </c>
      <c r="B32" s="157" t="s">
        <v>338</v>
      </c>
      <c r="C32" s="157">
        <v>1164</v>
      </c>
      <c r="D32" s="101"/>
      <c r="E32" s="199"/>
      <c r="F32" s="101"/>
      <c r="G32" s="199"/>
      <c r="H32" s="101"/>
      <c r="I32" s="247"/>
      <c r="J32" s="276"/>
      <c r="K32" s="194"/>
      <c r="L32" s="187"/>
      <c r="M32" s="32"/>
      <c r="N32" s="187"/>
      <c r="O32" s="101"/>
      <c r="P32" s="187"/>
      <c r="Q32" s="160"/>
      <c r="S32" s="95"/>
      <c r="V32" s="97"/>
      <c r="W32" s="97"/>
      <c r="X32" s="97"/>
      <c r="AA32" s="97"/>
      <c r="AB32" s="97"/>
      <c r="AD32" s="97"/>
      <c r="AE32" s="97"/>
    </row>
    <row r="33" spans="1:41" x14ac:dyDescent="0.2">
      <c r="A33" s="157" t="s">
        <v>339</v>
      </c>
      <c r="B33" s="157" t="s">
        <v>274</v>
      </c>
      <c r="C33" s="157">
        <v>1316</v>
      </c>
      <c r="D33" s="101"/>
      <c r="E33" s="199"/>
      <c r="F33" s="101">
        <v>1</v>
      </c>
      <c r="G33" s="199">
        <f t="shared" si="3"/>
        <v>1316</v>
      </c>
      <c r="H33" s="101">
        <f t="shared" si="4"/>
        <v>1</v>
      </c>
      <c r="I33" s="247">
        <f t="shared" si="1"/>
        <v>1316</v>
      </c>
      <c r="J33" s="276"/>
      <c r="K33" s="194"/>
      <c r="L33" s="187"/>
      <c r="M33" s="32"/>
      <c r="N33" s="187"/>
      <c r="O33" s="101"/>
      <c r="P33" s="187"/>
      <c r="Q33" s="160"/>
      <c r="S33" s="95"/>
      <c r="V33" s="97"/>
      <c r="W33" s="97"/>
      <c r="X33" s="97"/>
      <c r="AA33" s="97"/>
      <c r="AB33" s="97"/>
      <c r="AD33" s="97"/>
      <c r="AE33" s="97"/>
    </row>
    <row r="34" spans="1:41" x14ac:dyDescent="0.2">
      <c r="A34" s="157" t="s">
        <v>340</v>
      </c>
      <c r="B34" s="157" t="s">
        <v>293</v>
      </c>
      <c r="C34" s="157">
        <v>1324</v>
      </c>
      <c r="D34" s="101"/>
      <c r="E34" s="199"/>
      <c r="F34" s="101"/>
      <c r="G34" s="199"/>
      <c r="H34" s="101"/>
      <c r="I34" s="247"/>
      <c r="J34" s="276"/>
      <c r="K34" s="194"/>
      <c r="L34" s="187"/>
      <c r="M34" s="32"/>
      <c r="N34" s="187"/>
      <c r="O34" s="101"/>
      <c r="P34" s="187"/>
      <c r="Q34" s="160"/>
      <c r="S34" s="95"/>
      <c r="V34" s="97"/>
      <c r="W34" s="97"/>
      <c r="X34" s="97"/>
      <c r="AA34" s="97"/>
      <c r="AB34" s="97"/>
      <c r="AD34" s="97"/>
      <c r="AE34" s="97"/>
    </row>
    <row r="35" spans="1:41" x14ac:dyDescent="0.2">
      <c r="A35" s="164" t="s">
        <v>341</v>
      </c>
      <c r="B35" s="164" t="s">
        <v>125</v>
      </c>
      <c r="C35" s="164">
        <v>2339</v>
      </c>
      <c r="D35" s="18"/>
      <c r="E35" s="219"/>
      <c r="F35" s="18"/>
      <c r="G35" s="219"/>
      <c r="H35" s="18"/>
      <c r="I35" s="248"/>
      <c r="J35" s="277"/>
      <c r="K35" s="202"/>
      <c r="L35" s="273"/>
      <c r="M35" s="21"/>
      <c r="N35" s="273"/>
      <c r="O35" s="18"/>
      <c r="P35" s="273"/>
      <c r="Q35" s="203"/>
      <c r="S35" s="95"/>
      <c r="V35" s="97"/>
      <c r="W35" s="97"/>
      <c r="X35" s="97"/>
      <c r="AA35" s="97"/>
      <c r="AB35" s="97"/>
      <c r="AD35" s="97"/>
      <c r="AE35" s="97"/>
    </row>
    <row r="36" spans="1:41" x14ac:dyDescent="0.2">
      <c r="A36" s="157" t="s">
        <v>343</v>
      </c>
      <c r="B36" s="157" t="s">
        <v>244</v>
      </c>
      <c r="C36" s="157">
        <v>25373</v>
      </c>
      <c r="D36" s="101">
        <v>9</v>
      </c>
      <c r="E36" s="199">
        <f t="shared" si="0"/>
        <v>2819.2222222222222</v>
      </c>
      <c r="F36" s="101">
        <v>4</v>
      </c>
      <c r="G36" s="199">
        <f t="shared" si="3"/>
        <v>6343.25</v>
      </c>
      <c r="H36" s="101">
        <f t="shared" si="4"/>
        <v>13</v>
      </c>
      <c r="I36" s="246">
        <f t="shared" si="1"/>
        <v>1951.7692307692307</v>
      </c>
      <c r="J36" s="276" t="s">
        <v>342</v>
      </c>
      <c r="K36" s="194">
        <f>SUM(C36:C39)</f>
        <v>35908</v>
      </c>
      <c r="L36" s="187">
        <v>12</v>
      </c>
      <c r="M36" s="32">
        <f t="shared" si="5"/>
        <v>2992.3333333333335</v>
      </c>
      <c r="N36" s="187">
        <v>4</v>
      </c>
      <c r="O36" s="101">
        <f t="shared" si="6"/>
        <v>8977</v>
      </c>
      <c r="P36" s="187">
        <v>16</v>
      </c>
      <c r="Q36" s="160">
        <f t="shared" si="7"/>
        <v>2244.25</v>
      </c>
      <c r="S36" s="95"/>
      <c r="V36" s="97"/>
      <c r="W36" s="97"/>
      <c r="X36" s="97"/>
      <c r="AA36" s="97"/>
      <c r="AB36" s="97"/>
      <c r="AD36" s="97"/>
      <c r="AE36" s="97"/>
    </row>
    <row r="37" spans="1:41" x14ac:dyDescent="0.2">
      <c r="A37" s="157" t="s">
        <v>344</v>
      </c>
      <c r="B37" s="157" t="s">
        <v>209</v>
      </c>
      <c r="C37" s="157">
        <v>4046</v>
      </c>
      <c r="D37" s="101">
        <v>2</v>
      </c>
      <c r="E37" s="199">
        <f t="shared" si="0"/>
        <v>2023</v>
      </c>
      <c r="F37" s="101"/>
      <c r="G37" s="199"/>
      <c r="H37" s="101">
        <f t="shared" si="4"/>
        <v>2</v>
      </c>
      <c r="I37" s="247">
        <f t="shared" si="1"/>
        <v>2023</v>
      </c>
      <c r="J37" s="276"/>
      <c r="K37" s="194"/>
      <c r="L37" s="187"/>
      <c r="M37" s="32"/>
      <c r="N37" s="187"/>
      <c r="O37" s="101"/>
      <c r="P37" s="187"/>
      <c r="Q37" s="160"/>
      <c r="S37" s="95"/>
      <c r="V37" s="97"/>
      <c r="W37" s="97"/>
      <c r="X37" s="97"/>
      <c r="AA37" s="97"/>
      <c r="AB37" s="97"/>
      <c r="AD37" s="97"/>
      <c r="AE37" s="97"/>
    </row>
    <row r="38" spans="1:41" x14ac:dyDescent="0.2">
      <c r="A38" s="157" t="s">
        <v>345</v>
      </c>
      <c r="B38" s="157" t="s">
        <v>189</v>
      </c>
      <c r="C38" s="157">
        <v>2036</v>
      </c>
      <c r="D38" s="101"/>
      <c r="E38" s="199"/>
      <c r="F38" s="101"/>
      <c r="G38" s="199"/>
      <c r="H38" s="101"/>
      <c r="I38" s="247"/>
      <c r="J38" s="276"/>
      <c r="K38" s="194"/>
      <c r="L38" s="187"/>
      <c r="M38" s="32"/>
      <c r="N38" s="187"/>
      <c r="O38" s="101"/>
      <c r="P38" s="187"/>
      <c r="Q38" s="160"/>
      <c r="S38" s="95"/>
      <c r="V38" s="97"/>
      <c r="W38" s="97"/>
      <c r="X38" s="97"/>
      <c r="AA38" s="97"/>
      <c r="AB38" s="97"/>
      <c r="AD38" s="97"/>
      <c r="AE38" s="97"/>
    </row>
    <row r="39" spans="1:41" x14ac:dyDescent="0.2">
      <c r="A39" s="164" t="s">
        <v>346</v>
      </c>
      <c r="B39" s="164" t="s">
        <v>218</v>
      </c>
      <c r="C39" s="164">
        <v>4453</v>
      </c>
      <c r="D39" s="18">
        <v>1</v>
      </c>
      <c r="E39" s="219">
        <f t="shared" si="0"/>
        <v>4453</v>
      </c>
      <c r="F39" s="18"/>
      <c r="G39" s="219"/>
      <c r="H39" s="18">
        <f t="shared" si="4"/>
        <v>1</v>
      </c>
      <c r="I39" s="248">
        <f t="shared" si="1"/>
        <v>4453</v>
      </c>
      <c r="J39" s="277"/>
      <c r="K39" s="202"/>
      <c r="L39" s="273"/>
      <c r="M39" s="21"/>
      <c r="N39" s="273"/>
      <c r="O39" s="18"/>
      <c r="P39" s="273"/>
      <c r="Q39" s="204"/>
      <c r="S39" s="95"/>
      <c r="V39" s="97"/>
      <c r="W39" s="97"/>
      <c r="X39" s="97"/>
      <c r="AA39" s="97"/>
      <c r="AB39" s="97"/>
      <c r="AD39" s="282"/>
      <c r="AE39" s="97"/>
    </row>
    <row r="40" spans="1:41" x14ac:dyDescent="0.2">
      <c r="A40" s="157" t="s">
        <v>348</v>
      </c>
      <c r="B40" s="157" t="s">
        <v>174</v>
      </c>
      <c r="C40" s="157">
        <v>4804</v>
      </c>
      <c r="D40" s="101"/>
      <c r="E40" s="199"/>
      <c r="F40" s="101"/>
      <c r="G40" s="199"/>
      <c r="H40" s="101"/>
      <c r="I40" s="246"/>
      <c r="J40" s="276" t="s">
        <v>347</v>
      </c>
      <c r="K40" s="194">
        <f>SUM(C40:C42)</f>
        <v>20711</v>
      </c>
      <c r="L40" s="187">
        <v>2</v>
      </c>
      <c r="M40" s="32">
        <f t="shared" si="5"/>
        <v>10355.5</v>
      </c>
      <c r="N40" s="187"/>
      <c r="O40" s="101"/>
      <c r="P40" s="187">
        <v>2</v>
      </c>
      <c r="Q40" s="160">
        <f t="shared" si="7"/>
        <v>10355.5</v>
      </c>
      <c r="S40" s="95"/>
      <c r="V40" s="97"/>
      <c r="W40" s="97"/>
      <c r="X40" s="97"/>
      <c r="AA40" s="97"/>
      <c r="AB40" s="97"/>
      <c r="AD40" s="97"/>
      <c r="AE40" s="97"/>
    </row>
    <row r="41" spans="1:41" x14ac:dyDescent="0.2">
      <c r="A41" s="157" t="s">
        <v>349</v>
      </c>
      <c r="B41" s="157" t="s">
        <v>212</v>
      </c>
      <c r="C41" s="157">
        <v>7516</v>
      </c>
      <c r="D41" s="101"/>
      <c r="E41" s="199"/>
      <c r="F41" s="101"/>
      <c r="G41" s="199"/>
      <c r="H41" s="101"/>
      <c r="I41" s="247"/>
      <c r="J41" s="276"/>
      <c r="K41" s="194"/>
      <c r="L41" s="187"/>
      <c r="M41" s="32"/>
      <c r="N41" s="187"/>
      <c r="O41" s="101"/>
      <c r="P41" s="187"/>
      <c r="Q41" s="160"/>
      <c r="S41" s="95"/>
      <c r="V41" s="97"/>
      <c r="W41" s="97"/>
      <c r="X41" s="97"/>
      <c r="AA41" s="97"/>
      <c r="AB41" s="97"/>
      <c r="AD41" s="97"/>
      <c r="AE41" s="97"/>
    </row>
    <row r="42" spans="1:41" x14ac:dyDescent="0.2">
      <c r="A42" s="164" t="s">
        <v>350</v>
      </c>
      <c r="B42" s="164" t="s">
        <v>257</v>
      </c>
      <c r="C42" s="164">
        <v>8391</v>
      </c>
      <c r="D42" s="18">
        <v>2</v>
      </c>
      <c r="E42" s="219">
        <f t="shared" si="0"/>
        <v>4195.5</v>
      </c>
      <c r="F42" s="18"/>
      <c r="G42" s="219"/>
      <c r="H42" s="18">
        <f t="shared" si="4"/>
        <v>2</v>
      </c>
      <c r="I42" s="248">
        <f t="shared" si="1"/>
        <v>4195.5</v>
      </c>
      <c r="J42" s="277"/>
      <c r="K42" s="202"/>
      <c r="L42" s="273"/>
      <c r="M42" s="29"/>
      <c r="N42" s="273"/>
      <c r="O42" s="18"/>
      <c r="P42" s="273"/>
      <c r="Q42" s="204"/>
      <c r="S42" s="95"/>
      <c r="V42" s="282"/>
      <c r="W42" s="97"/>
      <c r="X42" s="97"/>
      <c r="AA42" s="97"/>
      <c r="AB42" s="97"/>
      <c r="AD42" s="282"/>
      <c r="AE42" s="97"/>
    </row>
    <row r="43" spans="1:41" x14ac:dyDescent="0.2">
      <c r="A43" s="157" t="s">
        <v>352</v>
      </c>
      <c r="B43" s="157" t="s">
        <v>238</v>
      </c>
      <c r="C43" s="218">
        <v>7163</v>
      </c>
      <c r="D43" s="101">
        <v>2</v>
      </c>
      <c r="E43" s="199">
        <f t="shared" si="0"/>
        <v>3581.5</v>
      </c>
      <c r="F43" s="101"/>
      <c r="G43" s="199"/>
      <c r="H43" s="101">
        <f t="shared" si="4"/>
        <v>2</v>
      </c>
      <c r="I43" s="246">
        <f t="shared" si="1"/>
        <v>3581.5</v>
      </c>
      <c r="J43" s="276" t="s">
        <v>351</v>
      </c>
      <c r="K43" s="194">
        <f>SUM(C43:C45)</f>
        <v>14800</v>
      </c>
      <c r="L43" s="187">
        <v>4</v>
      </c>
      <c r="M43" s="32">
        <f t="shared" si="5"/>
        <v>3700</v>
      </c>
      <c r="N43" s="187"/>
      <c r="O43" s="101"/>
      <c r="P43" s="187">
        <v>4</v>
      </c>
      <c r="Q43" s="160">
        <f t="shared" si="7"/>
        <v>3700</v>
      </c>
      <c r="S43" s="95"/>
      <c r="V43" s="97"/>
      <c r="W43" s="97"/>
      <c r="X43" s="97"/>
      <c r="AA43" s="97"/>
      <c r="AB43" s="97"/>
      <c r="AD43" s="97"/>
      <c r="AE43" s="97"/>
    </row>
    <row r="44" spans="1:41" x14ac:dyDescent="0.2">
      <c r="A44" s="157" t="s">
        <v>353</v>
      </c>
      <c r="B44" s="157" t="s">
        <v>185</v>
      </c>
      <c r="C44" s="157">
        <v>3116</v>
      </c>
      <c r="D44" s="101">
        <v>1</v>
      </c>
      <c r="E44" s="199">
        <f t="shared" si="0"/>
        <v>3116</v>
      </c>
      <c r="F44" s="101"/>
      <c r="G44" s="199"/>
      <c r="H44" s="101">
        <f t="shared" si="4"/>
        <v>1</v>
      </c>
      <c r="I44" s="247">
        <f t="shared" si="1"/>
        <v>3116</v>
      </c>
      <c r="J44" s="276"/>
      <c r="K44" s="194"/>
      <c r="L44" s="187"/>
      <c r="M44" s="32"/>
      <c r="N44" s="187"/>
      <c r="O44" s="101"/>
      <c r="P44" s="187"/>
      <c r="Q44" s="160"/>
      <c r="S44" s="95"/>
      <c r="V44" s="97"/>
      <c r="W44" s="97"/>
      <c r="X44" s="97"/>
      <c r="AA44" s="97"/>
      <c r="AB44" s="97"/>
      <c r="AD44" s="97"/>
      <c r="AE44" s="97"/>
    </row>
    <row r="45" spans="1:41" ht="13.5" thickBot="1" x14ac:dyDescent="0.25">
      <c r="A45" s="158" t="s">
        <v>354</v>
      </c>
      <c r="B45" s="158" t="s">
        <v>239</v>
      </c>
      <c r="C45" s="157">
        <v>4521</v>
      </c>
      <c r="D45" s="101">
        <v>1</v>
      </c>
      <c r="E45" s="199">
        <f t="shared" si="0"/>
        <v>4521</v>
      </c>
      <c r="F45" s="101"/>
      <c r="G45" s="199"/>
      <c r="H45" s="101">
        <f t="shared" si="4"/>
        <v>1</v>
      </c>
      <c r="I45" s="247">
        <f t="shared" si="1"/>
        <v>4521</v>
      </c>
      <c r="J45" s="250"/>
      <c r="K45" s="202"/>
      <c r="L45" s="273"/>
      <c r="M45" s="29"/>
      <c r="N45" s="273"/>
      <c r="O45" s="18"/>
      <c r="P45" s="273"/>
      <c r="Q45" s="203"/>
      <c r="S45" s="95"/>
      <c r="V45" s="282"/>
      <c r="W45" s="97"/>
      <c r="X45" s="97"/>
      <c r="AA45" s="97"/>
      <c r="AB45" s="97"/>
      <c r="AD45" s="97"/>
      <c r="AE45" s="97"/>
    </row>
    <row r="46" spans="1:41" s="63" customFormat="1" ht="13.5" thickBot="1" x14ac:dyDescent="0.25">
      <c r="A46" s="854" t="s">
        <v>355</v>
      </c>
      <c r="B46" s="855"/>
      <c r="C46" s="149">
        <f>SUM(C5:C45)</f>
        <v>323356</v>
      </c>
      <c r="D46" s="140">
        <f>SUM(D5:D45)</f>
        <v>108</v>
      </c>
      <c r="E46" s="111">
        <f t="shared" si="0"/>
        <v>2994.037037037037</v>
      </c>
      <c r="F46" s="140">
        <f>SUM(F5:F45)</f>
        <v>23</v>
      </c>
      <c r="G46" s="111">
        <f t="shared" si="3"/>
        <v>14058.95652173913</v>
      </c>
      <c r="H46" s="140">
        <f t="shared" si="4"/>
        <v>131</v>
      </c>
      <c r="I46" s="249">
        <f t="shared" si="1"/>
        <v>2468.3664122137407</v>
      </c>
      <c r="J46" s="251" t="s">
        <v>602</v>
      </c>
      <c r="K46" s="171">
        <f>SUM(K5:K45)</f>
        <v>323356</v>
      </c>
      <c r="L46" s="274">
        <f>SUM(L5:L45)</f>
        <v>108</v>
      </c>
      <c r="M46" s="207">
        <f>K46/L46</f>
        <v>2994.037037037037</v>
      </c>
      <c r="N46" s="274">
        <f>SUM(N5:N45)</f>
        <v>23</v>
      </c>
      <c r="O46" s="206">
        <f t="shared" si="6"/>
        <v>14058.95652173913</v>
      </c>
      <c r="P46" s="274">
        <f>SUM(P5:P45)</f>
        <v>131</v>
      </c>
      <c r="Q46" s="208">
        <f t="shared" si="7"/>
        <v>2468.3664122137407</v>
      </c>
      <c r="R46" s="95"/>
      <c r="S46" s="95"/>
      <c r="T46" s="95"/>
      <c r="U46" s="95"/>
      <c r="V46" s="183"/>
      <c r="W46" s="97"/>
      <c r="X46" s="97"/>
      <c r="Y46" s="95"/>
      <c r="Z46" s="95"/>
      <c r="AA46" s="97"/>
      <c r="AB46" s="97"/>
      <c r="AC46" s="95"/>
      <c r="AD46" s="183"/>
      <c r="AE46" s="97"/>
      <c r="AF46" s="95"/>
      <c r="AG46" s="95"/>
      <c r="AH46" s="95"/>
      <c r="AI46" s="95"/>
      <c r="AJ46" s="95"/>
      <c r="AK46" s="95"/>
      <c r="AL46" s="271"/>
      <c r="AM46" s="271"/>
      <c r="AN46" s="271"/>
      <c r="AO46" s="271"/>
    </row>
    <row r="47" spans="1:41" s="90" customFormat="1" x14ac:dyDescent="0.2">
      <c r="A47" s="95"/>
      <c r="E47" s="83"/>
      <c r="G47" s="83"/>
      <c r="H47" s="200"/>
      <c r="M47" s="83"/>
      <c r="Q47" s="83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271"/>
      <c r="AM47" s="271"/>
      <c r="AN47" s="271"/>
      <c r="AO47" s="271"/>
    </row>
    <row r="48" spans="1:41" s="90" customFormat="1" x14ac:dyDescent="0.2">
      <c r="A48" s="92" t="s">
        <v>601</v>
      </c>
      <c r="B48" s="92" t="s">
        <v>681</v>
      </c>
      <c r="C48" s="92"/>
      <c r="D48" s="92"/>
      <c r="E48" s="92"/>
      <c r="F48" s="92"/>
      <c r="G48" s="92"/>
      <c r="H48" s="200"/>
      <c r="M48" s="83"/>
      <c r="Q48" s="83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271"/>
      <c r="AM48" s="271"/>
      <c r="AN48" s="271"/>
      <c r="AO48" s="271"/>
    </row>
    <row r="49" spans="1:41" s="90" customFormat="1" x14ac:dyDescent="0.2">
      <c r="A49" s="92"/>
      <c r="B49" s="92" t="s">
        <v>305</v>
      </c>
      <c r="C49" s="92"/>
      <c r="D49" s="92"/>
      <c r="E49" s="92"/>
      <c r="F49" s="92"/>
      <c r="G49" s="92"/>
      <c r="H49" s="200"/>
      <c r="M49" s="83"/>
      <c r="Q49" s="83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271"/>
      <c r="AM49" s="271"/>
      <c r="AN49" s="271"/>
      <c r="AO49" s="271"/>
    </row>
    <row r="50" spans="1:41" s="90" customFormat="1" x14ac:dyDescent="0.2">
      <c r="A50" s="95"/>
      <c r="E50" s="83"/>
      <c r="G50" s="83"/>
      <c r="H50" s="200"/>
      <c r="M50" s="83"/>
      <c r="Q50" s="83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271"/>
      <c r="AM50" s="271"/>
      <c r="AN50" s="271"/>
      <c r="AO50" s="271"/>
    </row>
    <row r="51" spans="1:41" s="90" customFormat="1" x14ac:dyDescent="0.2">
      <c r="A51" s="95"/>
      <c r="E51" s="83"/>
      <c r="G51" s="83"/>
      <c r="H51" s="200"/>
      <c r="M51" s="83"/>
      <c r="Q51" s="83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271"/>
      <c r="AM51" s="271"/>
      <c r="AN51" s="271"/>
      <c r="AO51" s="271"/>
    </row>
    <row r="52" spans="1:41" s="90" customFormat="1" ht="15" x14ac:dyDescent="0.25">
      <c r="A52" s="138" t="s">
        <v>652</v>
      </c>
      <c r="L52" s="87"/>
      <c r="M52" s="87"/>
      <c r="N52" s="87"/>
      <c r="O52" s="87"/>
      <c r="Q52" s="83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271"/>
      <c r="AM52" s="271"/>
      <c r="AN52" s="271"/>
      <c r="AO52" s="271"/>
    </row>
    <row r="53" spans="1:41" s="90" customFormat="1" ht="15" customHeight="1" thickBot="1" x14ac:dyDescent="0.25">
      <c r="A53" s="95"/>
      <c r="E53" s="83"/>
      <c r="G53" s="83"/>
      <c r="M53" s="83"/>
      <c r="Q53" s="83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271"/>
      <c r="AM53" s="271"/>
      <c r="AN53" s="271"/>
      <c r="AO53" s="271"/>
    </row>
    <row r="54" spans="1:41" s="90" customFormat="1" ht="48.75" thickBot="1" x14ac:dyDescent="0.25">
      <c r="A54" s="95"/>
      <c r="B54" s="153" t="s">
        <v>588</v>
      </c>
      <c r="C54" s="156" t="s">
        <v>711</v>
      </c>
      <c r="D54" s="159" t="s">
        <v>712</v>
      </c>
      <c r="E54" s="154" t="s">
        <v>713</v>
      </c>
      <c r="F54" s="152" t="s">
        <v>710</v>
      </c>
      <c r="G54" s="155" t="s">
        <v>709</v>
      </c>
      <c r="H54" s="154" t="s">
        <v>714</v>
      </c>
      <c r="I54" s="151" t="s">
        <v>715</v>
      </c>
      <c r="J54" s="152" t="s">
        <v>716</v>
      </c>
      <c r="K54" s="155" t="s">
        <v>729</v>
      </c>
      <c r="L54" s="154" t="s">
        <v>730</v>
      </c>
      <c r="M54" s="152" t="s">
        <v>717</v>
      </c>
      <c r="N54" s="155" t="s">
        <v>718</v>
      </c>
      <c r="Q54" s="83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271"/>
      <c r="AM54" s="271"/>
      <c r="AN54" s="271"/>
      <c r="AO54" s="271"/>
    </row>
    <row r="55" spans="1:41" s="90" customFormat="1" x14ac:dyDescent="0.2">
      <c r="A55" s="95"/>
      <c r="B55" s="143" t="s">
        <v>312</v>
      </c>
      <c r="C55" s="101">
        <v>147888</v>
      </c>
      <c r="D55" s="109">
        <v>62</v>
      </c>
      <c r="E55" s="32">
        <v>2385.2903225806454</v>
      </c>
      <c r="F55" s="214">
        <f>C55/2500</f>
        <v>59.155200000000001</v>
      </c>
      <c r="G55" s="178">
        <f>D55-F55</f>
        <v>2.8447999999999993</v>
      </c>
      <c r="H55" s="109">
        <v>13</v>
      </c>
      <c r="I55" s="101">
        <v>11376</v>
      </c>
      <c r="J55" s="214">
        <f>C55/5000</f>
        <v>29.5776</v>
      </c>
      <c r="K55" s="178">
        <f>H55-J55</f>
        <v>-16.5776</v>
      </c>
      <c r="L55" s="109">
        <v>75</v>
      </c>
      <c r="M55" s="160">
        <f>C55/L55</f>
        <v>1971.84</v>
      </c>
      <c r="N55" s="166">
        <f>K55+G55</f>
        <v>-13.732800000000001</v>
      </c>
      <c r="Q55" s="83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271"/>
      <c r="AM55" s="271"/>
      <c r="AN55" s="271"/>
      <c r="AO55" s="271"/>
    </row>
    <row r="56" spans="1:41" s="90" customFormat="1" x14ac:dyDescent="0.2">
      <c r="A56" s="95"/>
      <c r="B56" s="143" t="s">
        <v>46</v>
      </c>
      <c r="C56" s="101">
        <v>19215</v>
      </c>
      <c r="D56" s="168">
        <v>6</v>
      </c>
      <c r="E56" s="32">
        <v>3202.5</v>
      </c>
      <c r="F56" s="199">
        <f t="shared" ref="F56" si="8">C56/2500</f>
        <v>7.6859999999999999</v>
      </c>
      <c r="G56" s="178">
        <f t="shared" ref="G56" si="9">D56-F56</f>
        <v>-1.6859999999999999</v>
      </c>
      <c r="H56" s="168">
        <v>1</v>
      </c>
      <c r="I56" s="101">
        <v>19215</v>
      </c>
      <c r="J56" s="199">
        <f t="shared" ref="J56" si="10">C56/5000</f>
        <v>3.843</v>
      </c>
      <c r="K56" s="178">
        <f t="shared" ref="K56" si="11">H56-J56</f>
        <v>-2.843</v>
      </c>
      <c r="L56" s="168">
        <v>7</v>
      </c>
      <c r="M56" s="160">
        <v>2745</v>
      </c>
      <c r="N56" s="166">
        <f t="shared" ref="N56:N62" si="12">K56+G56</f>
        <v>-4.5289999999999999</v>
      </c>
      <c r="Q56" s="83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271"/>
      <c r="AM56" s="271"/>
      <c r="AN56" s="271"/>
      <c r="AO56" s="271"/>
    </row>
    <row r="57" spans="1:41" s="90" customFormat="1" x14ac:dyDescent="0.2">
      <c r="A57" s="95"/>
      <c r="B57" s="143" t="s">
        <v>320</v>
      </c>
      <c r="C57" s="101">
        <v>16499</v>
      </c>
      <c r="D57" s="168">
        <v>4</v>
      </c>
      <c r="E57" s="32">
        <v>4124.75</v>
      </c>
      <c r="F57" s="199">
        <f t="shared" ref="F57" si="13">C57/2500</f>
        <v>6.5995999999999997</v>
      </c>
      <c r="G57" s="178">
        <f t="shared" ref="G57" si="14">D57-F57</f>
        <v>-2.5995999999999997</v>
      </c>
      <c r="H57" s="168"/>
      <c r="I57" s="101"/>
      <c r="J57" s="199">
        <f t="shared" ref="J57" si="15">C57/5000</f>
        <v>3.2997999999999998</v>
      </c>
      <c r="K57" s="178">
        <f t="shared" ref="K57" si="16">H57-J57</f>
        <v>-3.2997999999999998</v>
      </c>
      <c r="L57" s="168">
        <v>4</v>
      </c>
      <c r="M57" s="160">
        <v>4124.75</v>
      </c>
      <c r="N57" s="166">
        <f t="shared" si="12"/>
        <v>-5.8994</v>
      </c>
      <c r="Q57" s="83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271"/>
      <c r="AM57" s="271"/>
      <c r="AN57" s="271"/>
      <c r="AO57" s="271"/>
    </row>
    <row r="58" spans="1:41" s="90" customFormat="1" x14ac:dyDescent="0.2">
      <c r="A58" s="95"/>
      <c r="B58" s="143" t="s">
        <v>324</v>
      </c>
      <c r="C58" s="101">
        <v>68335</v>
      </c>
      <c r="D58" s="168">
        <v>18</v>
      </c>
      <c r="E58" s="32">
        <v>3796.3888888888887</v>
      </c>
      <c r="F58" s="199">
        <f t="shared" ref="F58" si="17">C58/2500</f>
        <v>27.334</v>
      </c>
      <c r="G58" s="178">
        <f t="shared" ref="G58" si="18">D58-F58</f>
        <v>-9.3339999999999996</v>
      </c>
      <c r="H58" s="168">
        <v>5</v>
      </c>
      <c r="I58" s="101">
        <v>13667</v>
      </c>
      <c r="J58" s="199">
        <f t="shared" ref="J58" si="19">C58/5000</f>
        <v>13.667</v>
      </c>
      <c r="K58" s="178">
        <f t="shared" ref="K58" si="20">H58-J58</f>
        <v>-8.6669999999999998</v>
      </c>
      <c r="L58" s="168">
        <v>23</v>
      </c>
      <c r="M58" s="160">
        <v>2971.086956521739</v>
      </c>
      <c r="N58" s="166">
        <f t="shared" si="12"/>
        <v>-18.000999999999998</v>
      </c>
      <c r="Q58" s="83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271"/>
      <c r="AM58" s="271"/>
      <c r="AN58" s="271"/>
      <c r="AO58" s="271"/>
    </row>
    <row r="59" spans="1:41" s="90" customFormat="1" x14ac:dyDescent="0.2">
      <c r="A59" s="95"/>
      <c r="B59" s="143" t="s">
        <v>342</v>
      </c>
      <c r="C59" s="101">
        <v>35908</v>
      </c>
      <c r="D59" s="168">
        <v>12</v>
      </c>
      <c r="E59" s="32">
        <v>2992.3333333333335</v>
      </c>
      <c r="F59" s="199">
        <f t="shared" ref="F59" si="21">C59/2500</f>
        <v>14.363200000000001</v>
      </c>
      <c r="G59" s="178">
        <f t="shared" ref="G59" si="22">D59-F59</f>
        <v>-2.3632000000000009</v>
      </c>
      <c r="H59" s="168">
        <v>4</v>
      </c>
      <c r="I59" s="101">
        <v>8977</v>
      </c>
      <c r="J59" s="199">
        <f t="shared" ref="J59" si="23">C59/5000</f>
        <v>7.1816000000000004</v>
      </c>
      <c r="K59" s="178">
        <f t="shared" ref="K59" si="24">H59-J59</f>
        <v>-3.1816000000000004</v>
      </c>
      <c r="L59" s="168">
        <v>16</v>
      </c>
      <c r="M59" s="160">
        <v>2244.25</v>
      </c>
      <c r="N59" s="166">
        <f t="shared" si="12"/>
        <v>-5.5448000000000013</v>
      </c>
      <c r="Q59" s="83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271"/>
      <c r="AM59" s="271"/>
      <c r="AN59" s="271"/>
      <c r="AO59" s="271"/>
    </row>
    <row r="60" spans="1:41" s="90" customFormat="1" x14ac:dyDescent="0.2">
      <c r="A60" s="95"/>
      <c r="B60" s="143" t="s">
        <v>347</v>
      </c>
      <c r="C60" s="101">
        <v>20711</v>
      </c>
      <c r="D60" s="168">
        <v>2</v>
      </c>
      <c r="E60" s="32">
        <v>10355.5</v>
      </c>
      <c r="F60" s="199">
        <f t="shared" ref="F60" si="25">C60/2500</f>
        <v>8.2843999999999998</v>
      </c>
      <c r="G60" s="178">
        <f t="shared" ref="G60" si="26">D60-F60</f>
        <v>-6.2843999999999998</v>
      </c>
      <c r="H60" s="168"/>
      <c r="I60" s="101"/>
      <c r="J60" s="199">
        <f t="shared" ref="J60" si="27">C60/5000</f>
        <v>4.1421999999999999</v>
      </c>
      <c r="K60" s="178">
        <f t="shared" ref="K60" si="28">H60-J60</f>
        <v>-4.1421999999999999</v>
      </c>
      <c r="L60" s="168">
        <v>2</v>
      </c>
      <c r="M60" s="160">
        <v>10355.5</v>
      </c>
      <c r="N60" s="166">
        <f t="shared" si="12"/>
        <v>-10.426600000000001</v>
      </c>
      <c r="Q60" s="83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271"/>
      <c r="AM60" s="271"/>
      <c r="AN60" s="271"/>
      <c r="AO60" s="271"/>
    </row>
    <row r="61" spans="1:41" s="90" customFormat="1" ht="13.5" thickBot="1" x14ac:dyDescent="0.25">
      <c r="A61" s="95"/>
      <c r="B61" s="143" t="s">
        <v>351</v>
      </c>
      <c r="C61" s="101">
        <v>14800</v>
      </c>
      <c r="D61" s="168">
        <v>4</v>
      </c>
      <c r="E61" s="32">
        <v>3700</v>
      </c>
      <c r="F61" s="199">
        <f t="shared" ref="F61" si="29">C61/2500</f>
        <v>5.92</v>
      </c>
      <c r="G61" s="178">
        <f t="shared" ref="G61" si="30">D61-F61</f>
        <v>-1.92</v>
      </c>
      <c r="H61" s="168"/>
      <c r="I61" s="101"/>
      <c r="J61" s="199">
        <f t="shared" ref="J61" si="31">C61/5000</f>
        <v>2.96</v>
      </c>
      <c r="K61" s="178">
        <f t="shared" ref="K61" si="32">H61-J61</f>
        <v>-2.96</v>
      </c>
      <c r="L61" s="168">
        <v>4</v>
      </c>
      <c r="M61" s="160">
        <v>3700</v>
      </c>
      <c r="N61" s="166">
        <f t="shared" si="12"/>
        <v>-4.88</v>
      </c>
      <c r="Q61" s="83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271"/>
      <c r="AM61" s="271"/>
      <c r="AN61" s="271"/>
      <c r="AO61" s="271"/>
    </row>
    <row r="62" spans="1:41" s="90" customFormat="1" ht="13.5" thickBot="1" x14ac:dyDescent="0.25">
      <c r="A62" s="95"/>
      <c r="B62" s="144" t="s">
        <v>602</v>
      </c>
      <c r="C62" s="140">
        <v>323356</v>
      </c>
      <c r="D62" s="144">
        <v>108</v>
      </c>
      <c r="E62" s="235">
        <v>2994.037037037037</v>
      </c>
      <c r="F62" s="234">
        <f t="shared" ref="F62" si="33">C62/2500</f>
        <v>129.3424</v>
      </c>
      <c r="G62" s="137">
        <f t="shared" ref="G62" si="34">D62-F62</f>
        <v>-21.342399999999998</v>
      </c>
      <c r="H62" s="144">
        <v>23</v>
      </c>
      <c r="I62" s="144">
        <v>14058.95652173913</v>
      </c>
      <c r="J62" s="234">
        <f t="shared" ref="J62" si="35">C62/5000</f>
        <v>64.671199999999999</v>
      </c>
      <c r="K62" s="137">
        <f t="shared" ref="K62" si="36">H62-J62</f>
        <v>-41.671199999999999</v>
      </c>
      <c r="L62" s="144">
        <v>131</v>
      </c>
      <c r="M62" s="235">
        <v>2468.3664122137407</v>
      </c>
      <c r="N62" s="297">
        <f t="shared" si="12"/>
        <v>-63.013599999999997</v>
      </c>
      <c r="Q62" s="83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271"/>
      <c r="AM62" s="271"/>
      <c r="AN62" s="271"/>
      <c r="AO62" s="271"/>
    </row>
    <row r="63" spans="1:41" s="90" customFormat="1" x14ac:dyDescent="0.2">
      <c r="A63" s="95"/>
      <c r="E63" s="83"/>
      <c r="G63" s="83"/>
      <c r="M63" s="83"/>
      <c r="Q63" s="83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271"/>
      <c r="AM63" s="271"/>
      <c r="AN63" s="271"/>
      <c r="AO63" s="271"/>
    </row>
    <row r="64" spans="1:41" x14ac:dyDescent="0.2">
      <c r="A64" s="5"/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3"/>
      <c r="O64" s="3"/>
      <c r="P64" s="3"/>
      <c r="Q64" s="3"/>
      <c r="R64" s="121"/>
      <c r="S64" s="121"/>
      <c r="T64" s="121"/>
      <c r="U64" s="184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272"/>
      <c r="AM64" s="272"/>
      <c r="AN64" s="272"/>
      <c r="AO64" s="272"/>
    </row>
    <row r="65" spans="1:41" s="1" customFormat="1" x14ac:dyDescent="0.2">
      <c r="A65" s="11" t="s">
        <v>601</v>
      </c>
      <c r="B65" s="663" t="s">
        <v>681</v>
      </c>
      <c r="C65" s="11"/>
      <c r="D65" s="11"/>
      <c r="E65" s="11"/>
      <c r="F65" s="11"/>
      <c r="G65" s="11"/>
      <c r="H65" s="11"/>
      <c r="I65"/>
      <c r="J65" s="3"/>
      <c r="K65" s="3"/>
      <c r="L65" s="3"/>
      <c r="M65" s="4"/>
      <c r="N65" s="3"/>
      <c r="O65" s="3"/>
      <c r="P65" s="3"/>
      <c r="Q65" s="3"/>
      <c r="R65" s="121"/>
      <c r="S65" s="121"/>
      <c r="T65" s="121"/>
      <c r="U65" s="184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272"/>
      <c r="AM65" s="272"/>
      <c r="AN65" s="272"/>
      <c r="AO65" s="272"/>
    </row>
    <row r="66" spans="1:41" s="1" customFormat="1" x14ac:dyDescent="0.2">
      <c r="A66" s="11"/>
      <c r="B66" s="11" t="s">
        <v>305</v>
      </c>
      <c r="C66" s="11"/>
      <c r="D66" s="11"/>
      <c r="E66" s="11"/>
      <c r="F66" s="11"/>
      <c r="G66" s="11"/>
      <c r="H66" s="11"/>
      <c r="I66" s="2"/>
      <c r="J66" s="3"/>
      <c r="K66" s="3"/>
      <c r="L66" s="3"/>
      <c r="M66" s="4"/>
      <c r="N66" s="3"/>
      <c r="O66" s="3"/>
      <c r="P66" s="3"/>
      <c r="Q66" s="3"/>
      <c r="R66" s="121"/>
      <c r="S66" s="121"/>
      <c r="T66" s="121"/>
      <c r="U66" s="184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272"/>
      <c r="AM66" s="272"/>
      <c r="AN66" s="272"/>
      <c r="AO66" s="272"/>
    </row>
    <row r="67" spans="1:41" s="1" customFormat="1" x14ac:dyDescent="0.2">
      <c r="A67" s="92"/>
      <c r="B67" s="92"/>
      <c r="C67" s="92"/>
      <c r="D67" s="92"/>
      <c r="E67" s="92"/>
      <c r="F67" s="92"/>
      <c r="G67" s="92"/>
      <c r="H67" s="92"/>
      <c r="I67" s="2"/>
      <c r="J67" s="3"/>
      <c r="K67" s="3"/>
      <c r="L67" s="3"/>
      <c r="M67" s="4"/>
      <c r="N67" s="3"/>
      <c r="O67" s="3"/>
      <c r="P67" s="3"/>
      <c r="Q67" s="3"/>
      <c r="R67" s="121"/>
      <c r="S67" s="121"/>
      <c r="T67" s="121"/>
      <c r="U67" s="184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272"/>
      <c r="AM67" s="272"/>
      <c r="AN67" s="272"/>
      <c r="AO67" s="272"/>
    </row>
    <row r="68" spans="1:41" s="1" customFormat="1" x14ac:dyDescent="0.2">
      <c r="A68" s="92"/>
      <c r="B68" s="92"/>
      <c r="C68" s="92"/>
      <c r="D68" s="92"/>
      <c r="E68" s="92"/>
      <c r="F68" s="92"/>
      <c r="G68" s="92"/>
      <c r="H68" s="92"/>
      <c r="I68" s="2"/>
      <c r="J68" s="3"/>
      <c r="K68" s="3"/>
      <c r="L68" s="3"/>
      <c r="M68" s="4"/>
      <c r="N68" s="3"/>
      <c r="O68" s="3"/>
      <c r="P68" s="3"/>
      <c r="Q68" s="3"/>
      <c r="R68" s="121"/>
      <c r="S68" s="121"/>
      <c r="T68" s="121"/>
      <c r="U68" s="184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272"/>
      <c r="AM68" s="272"/>
      <c r="AN68" s="272"/>
      <c r="AO68" s="272"/>
    </row>
    <row r="69" spans="1:41" s="1" customFormat="1" x14ac:dyDescent="0.2">
      <c r="A69" s="92"/>
      <c r="B69" s="92"/>
      <c r="C69" s="92"/>
      <c r="D69" s="92"/>
      <c r="E69" s="92"/>
      <c r="F69" s="92"/>
      <c r="G69" s="92"/>
      <c r="H69" s="92"/>
      <c r="I69" s="2"/>
      <c r="J69" s="3"/>
      <c r="K69" s="3"/>
      <c r="L69" s="3"/>
      <c r="M69" s="4"/>
      <c r="N69" s="3"/>
      <c r="O69" s="3"/>
      <c r="P69" s="3"/>
      <c r="Q69" s="3"/>
      <c r="R69" s="121"/>
      <c r="S69" s="121"/>
      <c r="T69" s="121"/>
      <c r="U69" s="184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272"/>
      <c r="AM69" s="272"/>
      <c r="AN69" s="272"/>
      <c r="AO69" s="272"/>
    </row>
    <row r="70" spans="1:41" s="1" customFormat="1" ht="15" x14ac:dyDescent="0.25">
      <c r="A70" s="138" t="s">
        <v>651</v>
      </c>
      <c r="C70" s="50"/>
      <c r="D70" s="50"/>
      <c r="E70" s="50"/>
      <c r="F70" s="50"/>
      <c r="G70" s="50"/>
      <c r="H70" s="50"/>
      <c r="I70" s="50"/>
      <c r="J70" s="185"/>
      <c r="K70" s="130"/>
      <c r="L70" s="3"/>
      <c r="M70" s="4"/>
      <c r="N70" s="3"/>
      <c r="O70" s="3"/>
      <c r="P70" s="3"/>
      <c r="Q70" s="3"/>
      <c r="R70" s="121"/>
      <c r="S70" s="121"/>
      <c r="T70" s="121"/>
      <c r="U70" s="184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272"/>
      <c r="AM70" s="272"/>
      <c r="AN70" s="272"/>
      <c r="AO70" s="272"/>
    </row>
    <row r="71" spans="1:41" x14ac:dyDescent="0.2">
      <c r="B71" s="90"/>
      <c r="C71" s="50"/>
      <c r="D71" s="50"/>
      <c r="E71" s="50"/>
      <c r="F71" s="50"/>
      <c r="G71" s="50"/>
      <c r="H71" s="50"/>
      <c r="I71" s="50"/>
      <c r="J71" s="185"/>
      <c r="K71" s="130"/>
      <c r="L71" s="130" t="s">
        <v>596</v>
      </c>
      <c r="M71" s="185"/>
      <c r="N71" s="185"/>
    </row>
    <row r="72" spans="1:41" s="1" customFormat="1" ht="12" thickBot="1" x14ac:dyDescent="0.25">
      <c r="A72" s="253"/>
      <c r="B72" s="5"/>
      <c r="C72" s="6"/>
      <c r="D72" s="3"/>
      <c r="E72" s="3"/>
      <c r="F72" s="3"/>
      <c r="G72" s="3"/>
      <c r="H72" s="3"/>
      <c r="I72" s="3"/>
      <c r="J72" s="131"/>
      <c r="L72" s="131"/>
      <c r="M72" s="131"/>
      <c r="N72" s="131"/>
      <c r="O72" s="3"/>
      <c r="P72" s="3"/>
      <c r="Q72" s="3"/>
      <c r="R72" s="121"/>
      <c r="S72" s="121"/>
      <c r="T72" s="121"/>
      <c r="U72" s="184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272"/>
      <c r="AM72" s="272"/>
      <c r="AN72" s="272"/>
      <c r="AO72" s="272"/>
    </row>
    <row r="73" spans="1:41" s="1" customFormat="1" ht="22.5" customHeight="1" thickBot="1" x14ac:dyDescent="0.3">
      <c r="A73" s="101"/>
      <c r="B73" s="265" t="s">
        <v>609</v>
      </c>
      <c r="C73" s="262" t="s">
        <v>46</v>
      </c>
      <c r="D73" s="262" t="s">
        <v>603</v>
      </c>
      <c r="E73" s="262" t="s">
        <v>604</v>
      </c>
      <c r="F73" s="262" t="s">
        <v>605</v>
      </c>
      <c r="G73" s="262" t="s">
        <v>312</v>
      </c>
      <c r="H73" s="262" t="s">
        <v>606</v>
      </c>
      <c r="I73" s="262" t="s">
        <v>607</v>
      </c>
      <c r="J73" s="263" t="s">
        <v>2</v>
      </c>
      <c r="L73" s="134" t="s">
        <v>59</v>
      </c>
      <c r="M73" s="256">
        <f>J74+J75+J76+J77</f>
        <v>108</v>
      </c>
      <c r="N73" s="856" t="s">
        <v>608</v>
      </c>
      <c r="O73" s="856"/>
      <c r="P73" s="856"/>
      <c r="R73" s="129"/>
      <c r="S73" s="129"/>
      <c r="T73" s="121"/>
      <c r="U73" s="184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272"/>
      <c r="AM73" s="272"/>
      <c r="AN73" s="272"/>
      <c r="AO73" s="272"/>
    </row>
    <row r="74" spans="1:41" s="1" customFormat="1" ht="23.25" x14ac:dyDescent="0.25">
      <c r="A74" s="101"/>
      <c r="B74" s="260" t="s">
        <v>37</v>
      </c>
      <c r="C74" s="261">
        <v>6</v>
      </c>
      <c r="D74" s="261">
        <v>3</v>
      </c>
      <c r="E74" s="261">
        <v>13</v>
      </c>
      <c r="F74" s="261">
        <v>6</v>
      </c>
      <c r="G74" s="261">
        <v>50</v>
      </c>
      <c r="H74" s="261">
        <v>1</v>
      </c>
      <c r="I74" s="261">
        <v>2</v>
      </c>
      <c r="J74" s="293">
        <f t="shared" ref="J74:J80" si="37">SUM(C74:I74)</f>
        <v>81</v>
      </c>
      <c r="L74" s="135" t="s">
        <v>593</v>
      </c>
      <c r="M74" s="257">
        <f>J78+J79+J80</f>
        <v>23</v>
      </c>
      <c r="N74" s="375" t="s">
        <v>757</v>
      </c>
      <c r="O74" s="375"/>
      <c r="P74" s="39"/>
      <c r="R74" s="129"/>
      <c r="S74" s="129"/>
      <c r="T74" s="121"/>
      <c r="U74" s="184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272"/>
      <c r="AM74" s="272"/>
      <c r="AN74" s="272"/>
      <c r="AO74" s="272"/>
    </row>
    <row r="75" spans="1:41" s="1" customFormat="1" ht="22.5" x14ac:dyDescent="0.2">
      <c r="A75" s="101"/>
      <c r="B75" s="177" t="s">
        <v>38</v>
      </c>
      <c r="C75" s="24"/>
      <c r="D75" s="24">
        <v>1</v>
      </c>
      <c r="E75" s="24">
        <v>5</v>
      </c>
      <c r="F75" s="24">
        <v>6</v>
      </c>
      <c r="G75" s="24">
        <v>9</v>
      </c>
      <c r="H75" s="24"/>
      <c r="I75" s="24">
        <v>2</v>
      </c>
      <c r="J75" s="294">
        <f t="shared" si="37"/>
        <v>23</v>
      </c>
      <c r="K75" s="129" t="s">
        <v>599</v>
      </c>
      <c r="L75" s="129"/>
      <c r="M75" s="93"/>
      <c r="N75" s="93"/>
      <c r="O75" s="97"/>
      <c r="R75" s="129"/>
      <c r="S75" s="129"/>
      <c r="T75" s="121"/>
      <c r="U75" s="184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272"/>
      <c r="AM75" s="272"/>
      <c r="AN75" s="272"/>
      <c r="AO75" s="272"/>
    </row>
    <row r="76" spans="1:41" s="1" customFormat="1" ht="22.5" x14ac:dyDescent="0.2">
      <c r="A76" s="101"/>
      <c r="B76" s="177" t="s">
        <v>40</v>
      </c>
      <c r="C76" s="24"/>
      <c r="D76" s="24"/>
      <c r="E76" s="24"/>
      <c r="F76" s="24"/>
      <c r="G76" s="24">
        <v>2</v>
      </c>
      <c r="H76" s="24">
        <v>1</v>
      </c>
      <c r="I76" s="24"/>
      <c r="J76" s="294">
        <f t="shared" si="37"/>
        <v>3</v>
      </c>
      <c r="K76" s="108"/>
      <c r="L76" s="197" t="s">
        <v>600</v>
      </c>
      <c r="M76" s="100"/>
      <c r="N76" s="100"/>
      <c r="O76" s="98"/>
      <c r="R76" s="129"/>
      <c r="S76" s="129"/>
      <c r="T76" s="121"/>
      <c r="U76" s="184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272"/>
      <c r="AM76" s="272"/>
      <c r="AN76" s="272"/>
      <c r="AO76" s="272"/>
    </row>
    <row r="77" spans="1:41" s="1" customFormat="1" ht="15" x14ac:dyDescent="0.25">
      <c r="A77" s="101"/>
      <c r="B77" s="177" t="s">
        <v>41</v>
      </c>
      <c r="C77" s="24"/>
      <c r="D77" s="24"/>
      <c r="E77" s="24"/>
      <c r="F77" s="24"/>
      <c r="G77" s="24">
        <v>1</v>
      </c>
      <c r="H77" s="24"/>
      <c r="I77" s="24"/>
      <c r="J77" s="294">
        <f t="shared" si="37"/>
        <v>1</v>
      </c>
      <c r="K77" s="108"/>
      <c r="L77" s="116"/>
      <c r="M77" s="113"/>
      <c r="N77" s="100"/>
      <c r="O77" s="98"/>
      <c r="R77" s="129"/>
      <c r="S77" s="129"/>
      <c r="T77" s="121"/>
      <c r="U77" s="184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272"/>
      <c r="AM77" s="272"/>
      <c r="AN77" s="272"/>
      <c r="AO77" s="272"/>
    </row>
    <row r="78" spans="1:41" s="1" customFormat="1" ht="33.75" x14ac:dyDescent="0.2">
      <c r="A78" s="101"/>
      <c r="B78" s="177" t="s">
        <v>49</v>
      </c>
      <c r="C78" s="24">
        <v>1</v>
      </c>
      <c r="D78" s="24"/>
      <c r="E78" s="24">
        <v>5</v>
      </c>
      <c r="F78" s="24">
        <v>2</v>
      </c>
      <c r="G78" s="24">
        <v>7</v>
      </c>
      <c r="H78" s="24"/>
      <c r="I78" s="24"/>
      <c r="J78" s="295">
        <f t="shared" si="37"/>
        <v>15</v>
      </c>
      <c r="R78" s="129"/>
      <c r="S78" s="129"/>
      <c r="T78" s="121"/>
      <c r="U78" s="184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272"/>
      <c r="AM78" s="272"/>
      <c r="AN78" s="272"/>
      <c r="AO78" s="272"/>
    </row>
    <row r="79" spans="1:41" s="1" customFormat="1" x14ac:dyDescent="0.2">
      <c r="A79" s="101"/>
      <c r="B79" s="177" t="s">
        <v>39</v>
      </c>
      <c r="C79" s="24"/>
      <c r="D79" s="24"/>
      <c r="E79" s="24"/>
      <c r="F79" s="24"/>
      <c r="G79" s="24">
        <v>6</v>
      </c>
      <c r="H79" s="24"/>
      <c r="I79" s="24"/>
      <c r="J79" s="295">
        <f t="shared" si="37"/>
        <v>6</v>
      </c>
      <c r="R79" s="129"/>
      <c r="S79" s="129"/>
      <c r="T79" s="121"/>
      <c r="U79" s="184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272"/>
      <c r="AM79" s="272"/>
      <c r="AN79" s="272"/>
      <c r="AO79" s="272"/>
    </row>
    <row r="80" spans="1:41" s="1" customFormat="1" ht="13.5" thickBot="1" x14ac:dyDescent="0.25">
      <c r="A80" s="101"/>
      <c r="B80" s="258" t="s">
        <v>36</v>
      </c>
      <c r="C80" s="109"/>
      <c r="D80" s="109"/>
      <c r="E80" s="109"/>
      <c r="F80" s="109">
        <v>2</v>
      </c>
      <c r="G80" s="109"/>
      <c r="H80" s="109"/>
      <c r="I80" s="109"/>
      <c r="J80" s="296">
        <f t="shared" si="37"/>
        <v>2</v>
      </c>
      <c r="R80" s="129"/>
      <c r="S80" s="129"/>
      <c r="T80" s="121"/>
      <c r="U80" s="184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272"/>
      <c r="AM80" s="272"/>
      <c r="AN80" s="272"/>
      <c r="AO80" s="272"/>
    </row>
    <row r="81" spans="1:41" s="1" customFormat="1" ht="13.5" thickBot="1" x14ac:dyDescent="0.25">
      <c r="A81" s="101"/>
      <c r="B81" s="215" t="s">
        <v>2</v>
      </c>
      <c r="C81" s="110">
        <f t="shared" ref="C81:J81" si="38">SUM(C74:C80)</f>
        <v>7</v>
      </c>
      <c r="D81" s="110">
        <f t="shared" si="38"/>
        <v>4</v>
      </c>
      <c r="E81" s="110">
        <f t="shared" si="38"/>
        <v>23</v>
      </c>
      <c r="F81" s="110">
        <f t="shared" si="38"/>
        <v>16</v>
      </c>
      <c r="G81" s="110">
        <f t="shared" si="38"/>
        <v>75</v>
      </c>
      <c r="H81" s="110">
        <f t="shared" si="38"/>
        <v>2</v>
      </c>
      <c r="I81" s="110">
        <f t="shared" si="38"/>
        <v>4</v>
      </c>
      <c r="J81" s="259">
        <f t="shared" si="38"/>
        <v>131</v>
      </c>
      <c r="R81" s="129"/>
      <c r="S81" s="129"/>
      <c r="T81" s="121"/>
      <c r="U81" s="184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272"/>
      <c r="AM81" s="272"/>
      <c r="AN81" s="272"/>
      <c r="AO81" s="272"/>
    </row>
    <row r="82" spans="1:41" s="1" customFormat="1" ht="11.25" x14ac:dyDescent="0.2">
      <c r="A82" s="5"/>
      <c r="B82" s="6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3"/>
      <c r="O82" s="3"/>
      <c r="P82" s="3"/>
      <c r="Q82" s="3"/>
      <c r="R82" s="121"/>
      <c r="S82" s="121"/>
      <c r="T82" s="121"/>
      <c r="U82" s="184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272"/>
      <c r="AM82" s="272"/>
      <c r="AN82" s="272"/>
      <c r="AO82" s="272"/>
    </row>
    <row r="83" spans="1:41" s="1" customFormat="1" x14ac:dyDescent="0.2">
      <c r="A83" s="92" t="s">
        <v>601</v>
      </c>
      <c r="B83" s="663" t="s">
        <v>681</v>
      </c>
      <c r="C83" s="92"/>
      <c r="D83" s="92"/>
      <c r="E83" s="92"/>
      <c r="F83" s="92"/>
      <c r="G83" s="92"/>
      <c r="H83" s="3"/>
      <c r="I83" s="3"/>
      <c r="J83" s="3"/>
      <c r="K83" s="3"/>
      <c r="L83" s="3"/>
      <c r="M83" s="4"/>
      <c r="N83" s="3"/>
      <c r="O83" s="3"/>
      <c r="P83" s="3"/>
      <c r="Q83" s="3"/>
      <c r="R83" s="121"/>
      <c r="S83" s="121"/>
      <c r="T83" s="121"/>
      <c r="U83" s="184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272"/>
      <c r="AM83" s="272"/>
      <c r="AN83" s="272"/>
      <c r="AO83" s="272"/>
    </row>
    <row r="84" spans="1:41" s="1" customFormat="1" x14ac:dyDescent="0.2">
      <c r="A84" s="92"/>
      <c r="B84" s="92"/>
      <c r="C84" s="92"/>
      <c r="D84" s="92"/>
      <c r="E84" s="92"/>
      <c r="F84" s="92"/>
      <c r="G84" s="92"/>
      <c r="H84" s="3"/>
      <c r="I84" s="3"/>
      <c r="J84" s="3"/>
      <c r="K84" s="3"/>
      <c r="L84" s="3"/>
      <c r="M84" s="4"/>
      <c r="N84" s="3"/>
      <c r="O84" s="3"/>
      <c r="P84" s="3"/>
      <c r="Q84" s="3"/>
      <c r="R84" s="121"/>
      <c r="S84" s="121"/>
      <c r="T84" s="121"/>
      <c r="U84" s="184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272"/>
      <c r="AM84" s="272"/>
      <c r="AN84" s="272"/>
      <c r="AO84" s="272"/>
    </row>
    <row r="85" spans="1:41" s="1" customFormat="1" x14ac:dyDescent="0.2">
      <c r="A85"/>
      <c r="B85"/>
      <c r="C85"/>
      <c r="D85"/>
      <c r="E85" s="3"/>
      <c r="F85" s="3"/>
      <c r="G85" s="3"/>
      <c r="H85" s="3"/>
      <c r="I85" s="3"/>
      <c r="J85" s="3"/>
      <c r="K85" s="3"/>
      <c r="L85" s="3"/>
      <c r="M85" s="4"/>
      <c r="N85" s="3"/>
      <c r="O85" s="3"/>
      <c r="P85" s="3"/>
      <c r="Q85" s="3"/>
      <c r="R85" s="121"/>
      <c r="S85" s="121"/>
      <c r="T85" s="121"/>
      <c r="U85" s="184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272"/>
      <c r="AM85" s="272"/>
      <c r="AN85" s="272"/>
      <c r="AO85" s="272"/>
    </row>
    <row r="86" spans="1:41" s="1" customFormat="1" x14ac:dyDescent="0.2">
      <c r="A86"/>
      <c r="B86"/>
      <c r="C86"/>
      <c r="D86"/>
      <c r="E86" s="3"/>
      <c r="F86" s="3"/>
      <c r="G86" s="3"/>
      <c r="H86" s="3"/>
      <c r="I86" s="3"/>
      <c r="J86" s="3"/>
      <c r="K86" s="3"/>
      <c r="L86" s="3"/>
      <c r="M86" s="4"/>
      <c r="N86" s="3"/>
      <c r="O86" s="3"/>
      <c r="P86" s="3"/>
      <c r="Q86" s="3"/>
      <c r="R86" s="121"/>
      <c r="S86" s="121"/>
      <c r="T86" s="121"/>
      <c r="U86" s="184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272"/>
      <c r="AM86" s="272"/>
      <c r="AN86" s="272"/>
      <c r="AO86" s="272"/>
    </row>
    <row r="87" spans="1:41" s="1" customFormat="1" x14ac:dyDescent="0.2">
      <c r="A87"/>
      <c r="B87"/>
      <c r="C87"/>
      <c r="D87"/>
      <c r="E87" s="3"/>
      <c r="F87" s="3"/>
      <c r="G87" s="3"/>
      <c r="H87" s="3"/>
      <c r="I87" s="3"/>
      <c r="J87" s="3"/>
      <c r="K87" s="3"/>
      <c r="L87" s="3"/>
      <c r="M87" s="4"/>
      <c r="N87" s="3"/>
      <c r="O87" s="3"/>
      <c r="P87" s="3"/>
      <c r="Q87" s="3"/>
      <c r="R87" s="121"/>
      <c r="S87" s="121"/>
      <c r="T87" s="121"/>
      <c r="U87" s="184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272"/>
      <c r="AM87" s="272"/>
      <c r="AN87" s="272"/>
      <c r="AO87" s="272"/>
    </row>
    <row r="88" spans="1:41" s="1" customFormat="1" x14ac:dyDescent="0.2">
      <c r="A88"/>
      <c r="B88"/>
      <c r="C88"/>
      <c r="D88"/>
      <c r="E88" s="3"/>
      <c r="F88" s="3"/>
      <c r="G88" s="3"/>
      <c r="H88" s="3"/>
      <c r="I88" s="3"/>
      <c r="J88" s="3"/>
      <c r="K88" s="3"/>
      <c r="L88" s="3"/>
      <c r="M88" s="4"/>
      <c r="N88" s="3"/>
      <c r="O88" s="3"/>
      <c r="P88" s="3"/>
      <c r="Q88" s="3"/>
      <c r="R88" s="121"/>
      <c r="S88" s="121"/>
      <c r="T88" s="121"/>
      <c r="U88" s="184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272"/>
      <c r="AM88" s="272"/>
      <c r="AN88" s="272"/>
      <c r="AO88" s="272"/>
    </row>
    <row r="89" spans="1:41" s="1" customFormat="1" x14ac:dyDescent="0.2">
      <c r="A89"/>
      <c r="B89"/>
      <c r="C89"/>
      <c r="D89"/>
      <c r="E89" s="3"/>
      <c r="F89" s="3"/>
      <c r="G89" s="3"/>
      <c r="H89" s="3"/>
      <c r="I89" s="3"/>
      <c r="J89" s="3"/>
      <c r="K89" s="3"/>
      <c r="L89" s="3"/>
      <c r="M89" s="4"/>
      <c r="N89" s="3"/>
      <c r="O89" s="3"/>
      <c r="P89" s="3"/>
      <c r="Q89" s="3"/>
      <c r="R89" s="121"/>
      <c r="S89" s="121"/>
      <c r="T89" s="121"/>
      <c r="U89" s="184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272"/>
      <c r="AM89" s="272"/>
      <c r="AN89" s="272"/>
      <c r="AO89" s="272"/>
    </row>
    <row r="90" spans="1:41" s="1" customFormat="1" ht="12" x14ac:dyDescent="0.2">
      <c r="A90" s="2"/>
      <c r="B90" s="13"/>
      <c r="C90" s="13"/>
      <c r="D90" s="13"/>
      <c r="E90" s="3"/>
      <c r="F90" s="3"/>
      <c r="G90" s="3"/>
      <c r="H90" s="3"/>
      <c r="I90" s="3"/>
      <c r="J90" s="3"/>
      <c r="K90" s="3"/>
      <c r="L90" s="3"/>
      <c r="M90" s="4"/>
      <c r="N90" s="3"/>
      <c r="O90" s="3"/>
      <c r="P90" s="3"/>
      <c r="Q90" s="3"/>
      <c r="R90" s="121"/>
      <c r="S90" s="121"/>
      <c r="T90" s="121"/>
      <c r="U90" s="184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272"/>
      <c r="AM90" s="272"/>
      <c r="AN90" s="272"/>
      <c r="AO90" s="272"/>
    </row>
    <row r="91" spans="1:41" s="1" customFormat="1" x14ac:dyDescent="0.2">
      <c r="A91"/>
      <c r="B91"/>
      <c r="C91"/>
      <c r="D91"/>
      <c r="E91" s="3"/>
      <c r="F91" s="3"/>
      <c r="G91" s="3"/>
      <c r="H91" s="3"/>
      <c r="I91" s="3"/>
      <c r="J91" s="3"/>
      <c r="K91" s="3"/>
      <c r="L91" s="3"/>
      <c r="M91" s="4"/>
      <c r="N91" s="3"/>
      <c r="O91" s="3"/>
      <c r="P91" s="3"/>
      <c r="Q91" s="3"/>
      <c r="R91" s="121"/>
      <c r="S91" s="121"/>
      <c r="T91" s="121"/>
      <c r="U91" s="184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272"/>
      <c r="AM91" s="272"/>
      <c r="AN91" s="272"/>
      <c r="AO91" s="272"/>
    </row>
    <row r="92" spans="1:41" s="1" customFormat="1" x14ac:dyDescent="0.2">
      <c r="A92"/>
      <c r="B92"/>
      <c r="C92"/>
      <c r="D92"/>
      <c r="E92" s="3"/>
      <c r="F92" s="3"/>
      <c r="G92" s="3"/>
      <c r="H92" s="3"/>
      <c r="I92" s="3"/>
      <c r="J92" s="3"/>
      <c r="K92" s="3"/>
      <c r="L92" s="3"/>
      <c r="M92" s="4"/>
      <c r="N92" s="3"/>
      <c r="O92" s="3"/>
      <c r="P92" s="3"/>
      <c r="Q92" s="3"/>
      <c r="R92" s="121"/>
      <c r="S92" s="121"/>
      <c r="T92" s="121"/>
      <c r="U92" s="184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272"/>
      <c r="AM92" s="272"/>
      <c r="AN92" s="272"/>
      <c r="AO92" s="272"/>
    </row>
    <row r="93" spans="1:41" x14ac:dyDescent="0.2">
      <c r="E93" s="3"/>
      <c r="F93" s="3"/>
      <c r="G93" s="3"/>
      <c r="H93" s="3"/>
      <c r="I93" s="3"/>
      <c r="J93" s="3"/>
      <c r="K93" s="3"/>
      <c r="L93" s="3"/>
      <c r="M93" s="4"/>
      <c r="N93" s="3"/>
      <c r="O93" s="3"/>
      <c r="P93" s="3"/>
      <c r="Q93" s="3"/>
      <c r="R93" s="121"/>
      <c r="S93" s="121"/>
      <c r="T93" s="121"/>
      <c r="U93" s="184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272"/>
      <c r="AM93" s="272"/>
      <c r="AN93" s="272"/>
      <c r="AO93" s="272"/>
    </row>
    <row r="94" spans="1:41" x14ac:dyDescent="0.2">
      <c r="A94" s="5"/>
      <c r="B94" s="6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3"/>
      <c r="O94" s="3"/>
      <c r="P94" s="3"/>
      <c r="Q94" s="3"/>
      <c r="R94" s="121"/>
      <c r="S94" s="121"/>
      <c r="T94" s="121"/>
      <c r="U94" s="184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272"/>
      <c r="AM94" s="272"/>
      <c r="AN94" s="272"/>
      <c r="AO94" s="272"/>
    </row>
    <row r="95" spans="1:41" x14ac:dyDescent="0.2">
      <c r="L95" s="3"/>
      <c r="M95" s="4"/>
      <c r="N95" s="3"/>
      <c r="O95" s="3"/>
      <c r="P95" s="3"/>
      <c r="Q95" s="3"/>
      <c r="R95" s="121"/>
      <c r="S95" s="121"/>
      <c r="T95" s="121"/>
      <c r="U95" s="184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272"/>
      <c r="AM95" s="272"/>
      <c r="AN95" s="272"/>
      <c r="AO95" s="272"/>
    </row>
    <row r="96" spans="1:41" x14ac:dyDescent="0.2">
      <c r="K96" s="3"/>
      <c r="L96" s="4"/>
      <c r="M96" s="3"/>
      <c r="N96" s="3"/>
      <c r="O96" s="3"/>
      <c r="P96" s="3"/>
      <c r="Q96" s="3"/>
      <c r="R96" s="121"/>
      <c r="S96" s="121"/>
      <c r="T96" s="184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272"/>
      <c r="AM96" s="272"/>
      <c r="AN96" s="272"/>
    </row>
    <row r="97" spans="1:41" x14ac:dyDescent="0.2">
      <c r="K97" s="3"/>
      <c r="L97" s="4"/>
      <c r="M97" s="3"/>
      <c r="N97" s="3"/>
      <c r="O97" s="3"/>
      <c r="P97" s="3"/>
      <c r="Q97" s="3"/>
      <c r="R97" s="121"/>
      <c r="S97" s="121"/>
      <c r="T97" s="184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272"/>
      <c r="AM97" s="272"/>
      <c r="AN97" s="272"/>
    </row>
    <row r="98" spans="1:41" x14ac:dyDescent="0.2">
      <c r="K98" s="3"/>
      <c r="L98" s="4"/>
      <c r="M98" s="3"/>
      <c r="N98" s="3"/>
      <c r="O98" s="3"/>
      <c r="P98" s="3"/>
      <c r="Q98" s="3"/>
      <c r="R98" s="121"/>
      <c r="S98" s="121"/>
      <c r="T98" s="184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272"/>
      <c r="AM98" s="272"/>
      <c r="AN98" s="272"/>
    </row>
    <row r="99" spans="1:41" x14ac:dyDescent="0.2">
      <c r="K99" s="3"/>
      <c r="L99" s="4"/>
      <c r="M99" s="3"/>
      <c r="N99" s="3"/>
      <c r="O99" s="3"/>
      <c r="P99" s="3"/>
      <c r="Q99" s="3"/>
      <c r="R99" s="121"/>
      <c r="S99" s="121"/>
      <c r="T99" s="184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272"/>
      <c r="AM99" s="272"/>
      <c r="AN99" s="272"/>
    </row>
    <row r="100" spans="1:41" x14ac:dyDescent="0.2">
      <c r="K100" s="3"/>
      <c r="L100" s="4"/>
      <c r="M100" s="3"/>
      <c r="N100" s="3"/>
      <c r="O100" s="3"/>
      <c r="P100" s="3"/>
      <c r="Q100" s="3"/>
      <c r="R100" s="121"/>
      <c r="S100" s="121"/>
      <c r="T100" s="184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272"/>
      <c r="AM100" s="272"/>
      <c r="AN100" s="272"/>
    </row>
    <row r="101" spans="1:41" x14ac:dyDescent="0.2">
      <c r="K101" s="3"/>
      <c r="L101" s="4"/>
      <c r="M101" s="3"/>
      <c r="N101" s="3"/>
      <c r="O101" s="3"/>
      <c r="P101" s="3"/>
      <c r="Q101" s="3"/>
      <c r="R101" s="121"/>
      <c r="S101" s="121"/>
      <c r="T101" s="184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272"/>
      <c r="AM101" s="272"/>
      <c r="AN101" s="272"/>
    </row>
    <row r="102" spans="1:41" x14ac:dyDescent="0.2">
      <c r="K102" s="3"/>
      <c r="L102" s="4"/>
      <c r="M102" s="3"/>
      <c r="N102" s="3"/>
      <c r="O102" s="3"/>
      <c r="P102" s="3"/>
      <c r="Q102" s="3"/>
      <c r="R102" s="121"/>
      <c r="S102" s="121"/>
      <c r="T102" s="184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272"/>
      <c r="AM102" s="272"/>
      <c r="AN102" s="272"/>
    </row>
    <row r="103" spans="1:41" x14ac:dyDescent="0.2">
      <c r="K103" s="3"/>
      <c r="L103" s="4"/>
      <c r="M103" s="3"/>
      <c r="N103" s="3"/>
      <c r="O103" s="3"/>
      <c r="P103" s="3"/>
      <c r="Q103" s="3"/>
      <c r="R103" s="121"/>
      <c r="S103" s="121"/>
      <c r="T103" s="184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272"/>
      <c r="AM103" s="272"/>
      <c r="AN103" s="272"/>
    </row>
    <row r="104" spans="1:41" x14ac:dyDescent="0.2">
      <c r="K104" s="3"/>
      <c r="L104" s="4"/>
      <c r="M104" s="3"/>
      <c r="N104" s="3"/>
      <c r="O104" s="3"/>
      <c r="P104" s="3"/>
      <c r="Q104" s="3"/>
      <c r="R104" s="121"/>
      <c r="S104" s="121"/>
      <c r="T104" s="184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272"/>
      <c r="AM104" s="272"/>
      <c r="AN104" s="272"/>
    </row>
    <row r="105" spans="1:41" x14ac:dyDescent="0.2">
      <c r="K105" s="3"/>
      <c r="L105" s="4"/>
      <c r="M105" s="3"/>
      <c r="N105" s="3"/>
      <c r="O105" s="3"/>
      <c r="P105" s="3"/>
      <c r="Q105" s="3"/>
      <c r="R105" s="121"/>
      <c r="S105" s="121"/>
      <c r="T105" s="184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272"/>
      <c r="AM105" s="272"/>
      <c r="AN105" s="272"/>
    </row>
    <row r="106" spans="1:41" x14ac:dyDescent="0.2">
      <c r="A106" s="5"/>
      <c r="B106" s="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3"/>
      <c r="O106" s="3"/>
      <c r="P106" s="3"/>
      <c r="Q106" s="3"/>
      <c r="R106" s="121"/>
      <c r="S106" s="121"/>
      <c r="T106" s="121"/>
      <c r="U106" s="184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272"/>
      <c r="AM106" s="272"/>
      <c r="AN106" s="272"/>
      <c r="AO106" s="272"/>
    </row>
    <row r="107" spans="1:41" x14ac:dyDescent="0.2">
      <c r="A107" s="5"/>
      <c r="B107" s="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3"/>
      <c r="O107" s="3"/>
      <c r="P107" s="3"/>
      <c r="Q107" s="3"/>
      <c r="R107" s="121"/>
      <c r="S107" s="121"/>
      <c r="T107" s="121"/>
      <c r="U107" s="184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272"/>
      <c r="AM107" s="272"/>
      <c r="AN107" s="272"/>
      <c r="AO107" s="272"/>
    </row>
    <row r="108" spans="1:41" x14ac:dyDescent="0.2">
      <c r="A108" s="5"/>
      <c r="B108" s="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3"/>
      <c r="O108" s="3"/>
      <c r="P108" s="3"/>
      <c r="Q108" s="3"/>
      <c r="R108" s="121"/>
      <c r="S108" s="121"/>
      <c r="T108" s="121"/>
      <c r="U108" s="184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272"/>
      <c r="AM108" s="272"/>
      <c r="AN108" s="272"/>
      <c r="AO108" s="272"/>
    </row>
    <row r="109" spans="1:41" x14ac:dyDescent="0.2">
      <c r="A109" s="5"/>
      <c r="B109" s="6"/>
      <c r="C109" s="3"/>
      <c r="D109" s="3"/>
      <c r="E109" s="3"/>
      <c r="F109" s="3"/>
      <c r="G109" s="3"/>
      <c r="H109" s="3"/>
      <c r="I109" s="3"/>
      <c r="J109" s="3"/>
      <c r="K109" s="8"/>
      <c r="L109" s="8"/>
      <c r="M109" s="9"/>
      <c r="N109" s="8"/>
      <c r="O109" s="8"/>
      <c r="P109" s="8"/>
      <c r="Q109" s="8"/>
      <c r="R109" s="121"/>
      <c r="S109" s="121"/>
      <c r="T109" s="121"/>
      <c r="U109" s="184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272"/>
      <c r="AM109" s="272"/>
      <c r="AN109" s="272"/>
      <c r="AO109" s="272"/>
    </row>
    <row r="110" spans="1:41" x14ac:dyDescent="0.2">
      <c r="A110" s="5"/>
      <c r="B110" s="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3"/>
      <c r="O110" s="3"/>
      <c r="P110" s="3"/>
      <c r="Q110" s="3"/>
      <c r="R110" s="121"/>
      <c r="S110" s="121"/>
      <c r="T110" s="121"/>
      <c r="U110" s="184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272"/>
      <c r="AM110" s="272"/>
      <c r="AN110" s="272"/>
      <c r="AO110" s="272"/>
    </row>
    <row r="111" spans="1:41" x14ac:dyDescent="0.2">
      <c r="A111" s="5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3"/>
      <c r="P111" s="3"/>
      <c r="Q111" s="3"/>
      <c r="R111" s="121"/>
      <c r="S111" s="121"/>
      <c r="T111" s="121"/>
      <c r="U111" s="184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272"/>
      <c r="AM111" s="272"/>
      <c r="AN111" s="272"/>
      <c r="AO111" s="272"/>
    </row>
    <row r="113" spans="1:41" x14ac:dyDescent="0.2">
      <c r="A113" s="5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  <c r="P113" s="3"/>
      <c r="Q113" s="3"/>
      <c r="R113" s="121"/>
      <c r="S113" s="121"/>
      <c r="T113" s="121"/>
      <c r="U113" s="184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272"/>
      <c r="AM113" s="272"/>
      <c r="AN113" s="272"/>
      <c r="AO113" s="272"/>
    </row>
    <row r="114" spans="1:41" x14ac:dyDescent="0.2">
      <c r="A114" s="5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  <c r="P114" s="3"/>
      <c r="Q114" s="3"/>
      <c r="R114" s="121"/>
      <c r="S114" s="121"/>
      <c r="T114" s="121"/>
      <c r="U114" s="184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272"/>
      <c r="AM114" s="272"/>
      <c r="AN114" s="272"/>
      <c r="AO114" s="272"/>
    </row>
    <row r="115" spans="1:41" x14ac:dyDescent="0.2">
      <c r="A115" s="5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3"/>
      <c r="P115" s="3"/>
      <c r="Q115" s="3"/>
      <c r="R115" s="121"/>
      <c r="S115" s="121"/>
      <c r="T115" s="121"/>
      <c r="U115" s="184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272"/>
      <c r="AM115" s="272"/>
      <c r="AN115" s="272"/>
      <c r="AO115" s="272"/>
    </row>
    <row r="116" spans="1:41" x14ac:dyDescent="0.2">
      <c r="A116" s="5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3"/>
      <c r="P116" s="3"/>
      <c r="Q116" s="3"/>
      <c r="R116" s="121"/>
      <c r="S116" s="121"/>
      <c r="T116" s="121"/>
      <c r="U116" s="184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272"/>
      <c r="AM116" s="272"/>
      <c r="AN116" s="272"/>
      <c r="AO116" s="272"/>
    </row>
    <row r="117" spans="1:41" x14ac:dyDescent="0.2">
      <c r="A117" s="5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3"/>
      <c r="P117" s="3"/>
      <c r="Q117" s="3"/>
      <c r="R117" s="121"/>
      <c r="S117" s="121"/>
      <c r="T117" s="121"/>
      <c r="U117" s="184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272"/>
      <c r="AM117" s="272"/>
      <c r="AN117" s="272"/>
      <c r="AO117" s="272"/>
    </row>
    <row r="118" spans="1:41" x14ac:dyDescent="0.2">
      <c r="A118" s="5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3"/>
      <c r="P118" s="3"/>
      <c r="Q118" s="3"/>
      <c r="R118" s="121"/>
      <c r="S118" s="121"/>
      <c r="T118" s="121"/>
      <c r="U118" s="184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272"/>
      <c r="AM118" s="272"/>
      <c r="AN118" s="272"/>
      <c r="AO118" s="272"/>
    </row>
    <row r="119" spans="1:41" x14ac:dyDescent="0.2">
      <c r="A119" s="5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3"/>
      <c r="P119" s="3"/>
      <c r="Q119" s="3"/>
      <c r="R119" s="121"/>
      <c r="S119" s="121"/>
      <c r="T119" s="121"/>
      <c r="U119" s="184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272"/>
      <c r="AM119" s="272"/>
      <c r="AN119" s="272"/>
      <c r="AO119" s="272"/>
    </row>
    <row r="120" spans="1:41" x14ac:dyDescent="0.2">
      <c r="A120" s="5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3"/>
      <c r="P120" s="3"/>
      <c r="Q120" s="3"/>
      <c r="R120" s="121"/>
      <c r="S120" s="121"/>
      <c r="T120" s="121"/>
      <c r="U120" s="184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272"/>
      <c r="AM120" s="272"/>
      <c r="AN120" s="272"/>
      <c r="AO120" s="272"/>
    </row>
    <row r="121" spans="1:41" x14ac:dyDescent="0.2">
      <c r="A121" s="5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3"/>
      <c r="P121" s="3"/>
      <c r="Q121" s="3"/>
      <c r="R121" s="121"/>
      <c r="S121" s="121"/>
      <c r="T121" s="121"/>
      <c r="U121" s="184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272"/>
      <c r="AM121" s="272"/>
      <c r="AN121" s="272"/>
      <c r="AO121" s="272"/>
    </row>
    <row r="122" spans="1:41" x14ac:dyDescent="0.2">
      <c r="A122" s="5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3"/>
      <c r="P122" s="3"/>
      <c r="Q122" s="3"/>
      <c r="R122" s="121"/>
      <c r="S122" s="121"/>
      <c r="T122" s="121"/>
      <c r="U122" s="184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272"/>
      <c r="AM122" s="272"/>
      <c r="AN122" s="272"/>
      <c r="AO122" s="272"/>
    </row>
    <row r="123" spans="1:41" x14ac:dyDescent="0.2">
      <c r="A123" s="5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3"/>
      <c r="P123" s="3"/>
      <c r="Q123" s="3"/>
      <c r="R123" s="121"/>
      <c r="S123" s="121"/>
      <c r="T123" s="121"/>
      <c r="U123" s="184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272"/>
      <c r="AM123" s="272"/>
      <c r="AN123" s="272"/>
      <c r="AO123" s="272"/>
    </row>
    <row r="124" spans="1:41" x14ac:dyDescent="0.2">
      <c r="A124" s="5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3"/>
      <c r="P124" s="3"/>
      <c r="Q124" s="3"/>
      <c r="R124" s="121"/>
      <c r="S124" s="121"/>
      <c r="T124" s="121"/>
      <c r="U124" s="184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272"/>
      <c r="AM124" s="272"/>
      <c r="AN124" s="272"/>
      <c r="AO124" s="272"/>
    </row>
    <row r="125" spans="1:41" x14ac:dyDescent="0.2">
      <c r="A125" s="5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3"/>
      <c r="P125" s="3"/>
      <c r="Q125" s="3"/>
      <c r="R125" s="121"/>
      <c r="S125" s="121"/>
      <c r="T125" s="121"/>
      <c r="U125" s="184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272"/>
      <c r="AM125" s="272"/>
      <c r="AN125" s="272"/>
      <c r="AO125" s="272"/>
    </row>
    <row r="126" spans="1:41" x14ac:dyDescent="0.2">
      <c r="A126" s="5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3"/>
      <c r="P126" s="3"/>
      <c r="Q126" s="3"/>
      <c r="R126" s="121"/>
      <c r="S126" s="121"/>
      <c r="T126" s="121"/>
      <c r="U126" s="184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272"/>
      <c r="AM126" s="272"/>
      <c r="AN126" s="272"/>
      <c r="AO126" s="272"/>
    </row>
    <row r="127" spans="1:41" x14ac:dyDescent="0.2">
      <c r="A127" s="5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3"/>
      <c r="O127" s="3"/>
      <c r="P127" s="3"/>
      <c r="Q127" s="3"/>
      <c r="R127" s="121"/>
      <c r="S127" s="121"/>
      <c r="T127" s="121"/>
      <c r="U127" s="184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272"/>
      <c r="AM127" s="272"/>
      <c r="AN127" s="272"/>
      <c r="AO127" s="272"/>
    </row>
    <row r="128" spans="1:41" x14ac:dyDescent="0.2">
      <c r="A128" s="5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3"/>
      <c r="O128" s="3"/>
      <c r="P128" s="3"/>
      <c r="Q128" s="3"/>
      <c r="R128" s="121"/>
      <c r="S128" s="121"/>
      <c r="T128" s="121"/>
      <c r="U128" s="184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272"/>
      <c r="AM128" s="272"/>
      <c r="AN128" s="272"/>
      <c r="AO128" s="272"/>
    </row>
    <row r="129" spans="1:41" x14ac:dyDescent="0.2">
      <c r="A129" s="5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3"/>
      <c r="O129" s="3"/>
      <c r="P129" s="3"/>
      <c r="Q129" s="3"/>
      <c r="R129" s="121"/>
      <c r="S129" s="121"/>
      <c r="T129" s="121"/>
      <c r="U129" s="184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272"/>
      <c r="AM129" s="272"/>
      <c r="AN129" s="272"/>
      <c r="AO129" s="272"/>
    </row>
    <row r="130" spans="1:41" x14ac:dyDescent="0.2">
      <c r="A130" s="5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3"/>
      <c r="O130" s="3"/>
      <c r="P130" s="3"/>
      <c r="Q130" s="3"/>
      <c r="R130" s="121"/>
      <c r="S130" s="121"/>
      <c r="T130" s="121"/>
      <c r="U130" s="184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272"/>
      <c r="AM130" s="272"/>
      <c r="AN130" s="272"/>
      <c r="AO130" s="272"/>
    </row>
    <row r="131" spans="1:41" x14ac:dyDescent="0.2">
      <c r="A131" s="5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3"/>
      <c r="O131" s="3"/>
      <c r="P131" s="3"/>
      <c r="Q131" s="3"/>
      <c r="R131" s="121"/>
      <c r="S131" s="121"/>
      <c r="T131" s="121"/>
      <c r="U131" s="184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272"/>
      <c r="AM131" s="272"/>
      <c r="AN131" s="272"/>
      <c r="AO131" s="272"/>
    </row>
    <row r="132" spans="1:41" x14ac:dyDescent="0.2">
      <c r="A132" s="5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3"/>
      <c r="O132" s="3"/>
      <c r="P132" s="3"/>
      <c r="Q132" s="3"/>
      <c r="R132" s="121"/>
      <c r="S132" s="121"/>
      <c r="T132" s="121"/>
      <c r="U132" s="184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272"/>
      <c r="AM132" s="272"/>
      <c r="AN132" s="272"/>
      <c r="AO132" s="272"/>
    </row>
    <row r="133" spans="1:41" x14ac:dyDescent="0.2">
      <c r="A133" s="5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3"/>
      <c r="O133" s="3"/>
      <c r="P133" s="3"/>
      <c r="Q133" s="3"/>
      <c r="R133" s="121"/>
      <c r="S133" s="121"/>
      <c r="T133" s="121"/>
      <c r="U133" s="184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272"/>
      <c r="AM133" s="272"/>
      <c r="AN133" s="272"/>
      <c r="AO133" s="272"/>
    </row>
    <row r="134" spans="1:41" x14ac:dyDescent="0.2">
      <c r="A134" s="5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3"/>
      <c r="O134" s="3"/>
      <c r="P134" s="3"/>
      <c r="Q134" s="3"/>
      <c r="R134" s="121"/>
      <c r="S134" s="121"/>
      <c r="T134" s="121"/>
      <c r="U134" s="184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272"/>
      <c r="AM134" s="272"/>
      <c r="AN134" s="272"/>
      <c r="AO134" s="272"/>
    </row>
    <row r="135" spans="1:41" x14ac:dyDescent="0.2">
      <c r="A135" s="5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3"/>
      <c r="O135" s="3"/>
      <c r="P135" s="3"/>
      <c r="Q135" s="3"/>
      <c r="R135" s="121"/>
      <c r="S135" s="121"/>
      <c r="T135" s="121"/>
      <c r="U135" s="184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272"/>
      <c r="AM135" s="272"/>
      <c r="AN135" s="272"/>
      <c r="AO135" s="272"/>
    </row>
    <row r="136" spans="1:41" x14ac:dyDescent="0.2">
      <c r="A136" s="5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3"/>
      <c r="O136" s="3"/>
      <c r="P136" s="3"/>
      <c r="Q136" s="3"/>
      <c r="R136" s="121"/>
      <c r="S136" s="121"/>
      <c r="T136" s="121"/>
      <c r="U136" s="184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272"/>
      <c r="AM136" s="272"/>
      <c r="AN136" s="272"/>
      <c r="AO136" s="272"/>
    </row>
    <row r="137" spans="1:41" x14ac:dyDescent="0.2">
      <c r="A137" s="5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"/>
      <c r="N137" s="3"/>
      <c r="O137" s="3"/>
      <c r="P137" s="3"/>
      <c r="Q137" s="3"/>
      <c r="R137" s="121"/>
      <c r="S137" s="121"/>
      <c r="T137" s="121"/>
      <c r="U137" s="184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272"/>
      <c r="AM137" s="272"/>
      <c r="AN137" s="272"/>
      <c r="AO137" s="272"/>
    </row>
    <row r="138" spans="1:41" x14ac:dyDescent="0.2">
      <c r="A138" s="5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"/>
      <c r="N138" s="3"/>
      <c r="O138" s="3"/>
      <c r="P138" s="3"/>
      <c r="Q138" s="3"/>
      <c r="R138" s="121"/>
      <c r="S138" s="121"/>
      <c r="T138" s="121"/>
      <c r="U138" s="184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272"/>
      <c r="AM138" s="272"/>
      <c r="AN138" s="272"/>
      <c r="AO138" s="272"/>
    </row>
    <row r="139" spans="1:41" x14ac:dyDescent="0.2">
      <c r="A139" s="5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"/>
      <c r="N139" s="3"/>
      <c r="O139" s="3"/>
      <c r="P139" s="3"/>
      <c r="Q139" s="3"/>
      <c r="R139" s="121"/>
      <c r="S139" s="121"/>
      <c r="T139" s="121"/>
      <c r="U139" s="184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272"/>
      <c r="AM139" s="272"/>
      <c r="AN139" s="272"/>
      <c r="AO139" s="272"/>
    </row>
    <row r="140" spans="1:41" x14ac:dyDescent="0.2">
      <c r="A140" s="5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4"/>
      <c r="N140" s="3"/>
      <c r="O140" s="3"/>
      <c r="P140" s="3"/>
      <c r="Q140" s="3"/>
      <c r="R140" s="121"/>
      <c r="S140" s="121"/>
      <c r="T140" s="121"/>
      <c r="U140" s="184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272"/>
      <c r="AM140" s="272"/>
      <c r="AN140" s="272"/>
      <c r="AO140" s="272"/>
    </row>
    <row r="141" spans="1:41" x14ac:dyDescent="0.2">
      <c r="A141" s="5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3"/>
      <c r="O141" s="3"/>
      <c r="P141" s="3"/>
      <c r="Q141" s="3"/>
      <c r="R141" s="121"/>
      <c r="S141" s="121"/>
      <c r="T141" s="121"/>
      <c r="U141" s="184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272"/>
      <c r="AM141" s="272"/>
      <c r="AN141" s="272"/>
      <c r="AO141" s="272"/>
    </row>
    <row r="142" spans="1:41" x14ac:dyDescent="0.2">
      <c r="A142" s="5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3"/>
      <c r="O142" s="3"/>
      <c r="P142" s="3"/>
      <c r="Q142" s="3"/>
      <c r="R142" s="121"/>
      <c r="S142" s="121"/>
      <c r="T142" s="121"/>
      <c r="U142" s="184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272"/>
      <c r="AM142" s="272"/>
      <c r="AN142" s="272"/>
      <c r="AO142" s="272"/>
    </row>
    <row r="143" spans="1:41" x14ac:dyDescent="0.2">
      <c r="A143" s="5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3"/>
      <c r="O143" s="3"/>
      <c r="P143" s="3"/>
      <c r="Q143" s="3"/>
      <c r="R143" s="121"/>
      <c r="S143" s="121"/>
      <c r="T143" s="121"/>
      <c r="U143" s="184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272"/>
      <c r="AM143" s="272"/>
      <c r="AN143" s="272"/>
      <c r="AO143" s="272"/>
    </row>
    <row r="144" spans="1:41" x14ac:dyDescent="0.2">
      <c r="A144" s="5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3"/>
      <c r="O144" s="3"/>
      <c r="P144" s="3"/>
      <c r="Q144" s="3"/>
      <c r="R144" s="121"/>
      <c r="S144" s="121"/>
      <c r="T144" s="121"/>
      <c r="U144" s="184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272"/>
      <c r="AM144" s="272"/>
      <c r="AN144" s="272"/>
      <c r="AO144" s="272"/>
    </row>
    <row r="145" spans="1:41" x14ac:dyDescent="0.2">
      <c r="A145" s="5"/>
      <c r="B145" s="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3"/>
      <c r="O145" s="3"/>
      <c r="P145" s="3"/>
      <c r="Q145" s="3"/>
      <c r="R145" s="121"/>
      <c r="S145" s="121"/>
      <c r="T145" s="121"/>
      <c r="U145" s="184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272"/>
      <c r="AM145" s="272"/>
      <c r="AN145" s="272"/>
      <c r="AO145" s="272"/>
    </row>
    <row r="146" spans="1:41" x14ac:dyDescent="0.2">
      <c r="A146" s="5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3"/>
      <c r="O146" s="3"/>
      <c r="P146" s="3"/>
      <c r="Q146" s="3"/>
      <c r="R146" s="121"/>
      <c r="S146" s="121"/>
      <c r="T146" s="121"/>
      <c r="U146" s="184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272"/>
      <c r="AM146" s="272"/>
      <c r="AN146" s="272"/>
      <c r="AO146" s="272"/>
    </row>
    <row r="147" spans="1:41" x14ac:dyDescent="0.2">
      <c r="A147" s="5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  <c r="N147" s="3"/>
      <c r="O147" s="3"/>
      <c r="P147" s="3"/>
      <c r="Q147" s="3"/>
      <c r="R147" s="121"/>
      <c r="S147" s="121"/>
      <c r="T147" s="121"/>
      <c r="U147" s="184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272"/>
      <c r="AM147" s="272"/>
      <c r="AN147" s="272"/>
      <c r="AO147" s="272"/>
    </row>
    <row r="148" spans="1:41" x14ac:dyDescent="0.2">
      <c r="A148" s="5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"/>
      <c r="N148" s="3"/>
      <c r="O148" s="3"/>
      <c r="P148" s="3"/>
      <c r="Q148" s="3"/>
      <c r="R148" s="121"/>
      <c r="S148" s="121"/>
      <c r="T148" s="121"/>
      <c r="U148" s="184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272"/>
      <c r="AM148" s="272"/>
      <c r="AN148" s="272"/>
      <c r="AO148" s="272"/>
    </row>
    <row r="149" spans="1:41" x14ac:dyDescent="0.2">
      <c r="A149" s="5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3"/>
      <c r="R149" s="121"/>
      <c r="S149" s="121"/>
      <c r="T149" s="121"/>
      <c r="U149" s="184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272"/>
      <c r="AM149" s="272"/>
      <c r="AN149" s="272"/>
      <c r="AO149" s="272"/>
    </row>
    <row r="150" spans="1:41" x14ac:dyDescent="0.2">
      <c r="A150" s="5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3"/>
      <c r="O150" s="3"/>
      <c r="P150" s="3"/>
      <c r="Q150" s="3"/>
      <c r="R150" s="121"/>
      <c r="S150" s="121"/>
      <c r="T150" s="121"/>
      <c r="U150" s="184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272"/>
      <c r="AM150" s="272"/>
      <c r="AN150" s="272"/>
      <c r="AO150" s="272"/>
    </row>
    <row r="151" spans="1:41" x14ac:dyDescent="0.2">
      <c r="A151" s="5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3"/>
      <c r="O151" s="3"/>
      <c r="P151" s="3"/>
      <c r="Q151" s="3"/>
      <c r="R151" s="121"/>
      <c r="S151" s="121"/>
      <c r="T151" s="121"/>
      <c r="U151" s="184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272"/>
      <c r="AM151" s="272"/>
      <c r="AN151" s="272"/>
      <c r="AO151" s="272"/>
    </row>
    <row r="152" spans="1:41" x14ac:dyDescent="0.2">
      <c r="A152" s="5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3"/>
      <c r="O152" s="3"/>
      <c r="P152" s="3"/>
      <c r="Q152" s="3"/>
      <c r="R152" s="121"/>
      <c r="S152" s="121"/>
      <c r="T152" s="121"/>
      <c r="U152" s="184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272"/>
      <c r="AM152" s="272"/>
      <c r="AN152" s="272"/>
      <c r="AO152" s="272"/>
    </row>
    <row r="153" spans="1:41" x14ac:dyDescent="0.2">
      <c r="A153" s="5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3"/>
      <c r="O153" s="3"/>
      <c r="P153" s="3"/>
      <c r="Q153" s="3"/>
      <c r="R153" s="121"/>
      <c r="S153" s="121"/>
      <c r="T153" s="121"/>
      <c r="U153" s="184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272"/>
      <c r="AM153" s="272"/>
      <c r="AN153" s="272"/>
      <c r="AO153" s="272"/>
    </row>
    <row r="154" spans="1:41" x14ac:dyDescent="0.2">
      <c r="A154" s="5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3"/>
      <c r="P154" s="3"/>
      <c r="Q154" s="3"/>
      <c r="R154" s="121"/>
      <c r="S154" s="121"/>
      <c r="T154" s="121"/>
      <c r="U154" s="184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272"/>
      <c r="AM154" s="272"/>
      <c r="AN154" s="272"/>
      <c r="AO154" s="272"/>
    </row>
    <row r="155" spans="1:41" x14ac:dyDescent="0.2">
      <c r="A155" s="5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3"/>
      <c r="P155" s="3"/>
      <c r="Q155" s="3"/>
      <c r="R155" s="121"/>
      <c r="S155" s="121"/>
      <c r="T155" s="121"/>
      <c r="U155" s="184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272"/>
      <c r="AM155" s="272"/>
      <c r="AN155" s="272"/>
      <c r="AO155" s="272"/>
    </row>
  </sheetData>
  <sortState ref="A54:AG77">
    <sortCondition ref="H54:H77"/>
  </sortState>
  <mergeCells count="2">
    <mergeCell ref="A46:B46"/>
    <mergeCell ref="N73:P73"/>
  </mergeCells>
  <printOptions verticalCentered="1"/>
  <pageMargins left="0" right="0" top="0" bottom="0" header="0" footer="0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53"/>
  <sheetViews>
    <sheetView workbookViewId="0"/>
  </sheetViews>
  <sheetFormatPr defaultRowHeight="12.75" x14ac:dyDescent="0.2"/>
  <cols>
    <col min="1" max="1" width="10.7109375" customWidth="1"/>
    <col min="2" max="2" width="19.5703125" customWidth="1"/>
    <col min="3" max="9" width="10.7109375" customWidth="1"/>
    <col min="10" max="10" width="15.28515625" customWidth="1"/>
    <col min="11" max="17" width="10.7109375" customWidth="1"/>
    <col min="19" max="19" width="21.28515625" style="93" customWidth="1"/>
    <col min="20" max="36" width="9.140625" style="93"/>
  </cols>
  <sheetData>
    <row r="1" spans="1:36" ht="15" x14ac:dyDescent="0.25">
      <c r="A1" s="15" t="s">
        <v>735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7"/>
    </row>
    <row r="3" spans="1:36" ht="13.5" thickBot="1" x14ac:dyDescent="0.25"/>
    <row r="4" spans="1:36" s="80" customFormat="1" ht="65.099999999999994" customHeight="1" thickBot="1" x14ac:dyDescent="0.25">
      <c r="A4" s="162" t="s">
        <v>719</v>
      </c>
      <c r="B4" s="163" t="s">
        <v>589</v>
      </c>
      <c r="C4" s="165" t="s">
        <v>720</v>
      </c>
      <c r="D4" s="156" t="s">
        <v>721</v>
      </c>
      <c r="E4" s="151" t="s">
        <v>722</v>
      </c>
      <c r="F4" s="167" t="s">
        <v>723</v>
      </c>
      <c r="G4" s="151" t="s">
        <v>724</v>
      </c>
      <c r="H4" s="167" t="s">
        <v>725</v>
      </c>
      <c r="I4" s="167" t="s">
        <v>726</v>
      </c>
      <c r="J4" s="172" t="s">
        <v>588</v>
      </c>
      <c r="K4" s="165" t="s">
        <v>720</v>
      </c>
      <c r="L4" s="186" t="s">
        <v>721</v>
      </c>
      <c r="M4" s="165" t="s">
        <v>722</v>
      </c>
      <c r="N4" s="186" t="s">
        <v>723</v>
      </c>
      <c r="O4" s="165" t="s">
        <v>724</v>
      </c>
      <c r="P4" s="186" t="s">
        <v>727</v>
      </c>
      <c r="Q4" s="167" t="s">
        <v>726</v>
      </c>
      <c r="R4" s="79"/>
      <c r="S4" s="211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2"/>
      <c r="AF4" s="182"/>
      <c r="AG4" s="182"/>
      <c r="AH4" s="182"/>
      <c r="AI4" s="182"/>
      <c r="AJ4" s="182"/>
    </row>
    <row r="5" spans="1:36" ht="24" x14ac:dyDescent="0.2">
      <c r="A5" s="157" t="s">
        <v>356</v>
      </c>
      <c r="B5" s="157" t="s">
        <v>126</v>
      </c>
      <c r="C5" s="101">
        <v>3362</v>
      </c>
      <c r="D5" s="168">
        <v>2</v>
      </c>
      <c r="E5" s="32">
        <f>C5/D5</f>
        <v>1681</v>
      </c>
      <c r="F5" s="168"/>
      <c r="G5" s="168"/>
      <c r="H5" s="168">
        <v>2</v>
      </c>
      <c r="I5" s="247">
        <f>C5/H5</f>
        <v>1681</v>
      </c>
      <c r="J5" s="354" t="s">
        <v>360</v>
      </c>
      <c r="K5" s="224">
        <f>SUM(C5:C8)</f>
        <v>25108</v>
      </c>
      <c r="L5" s="216">
        <v>10</v>
      </c>
      <c r="M5" s="168">
        <f>K5/L5</f>
        <v>2510.8000000000002</v>
      </c>
      <c r="N5" s="216">
        <v>1</v>
      </c>
      <c r="O5" s="168">
        <v>25108</v>
      </c>
      <c r="P5" s="187">
        <v>11</v>
      </c>
      <c r="Q5" s="160">
        <f>K5/P5</f>
        <v>2282.5454545454545</v>
      </c>
      <c r="S5" s="378"/>
      <c r="W5" s="363"/>
      <c r="X5" s="363"/>
      <c r="AA5" s="97"/>
      <c r="AB5" s="97"/>
      <c r="AD5" s="97"/>
      <c r="AE5" s="97"/>
    </row>
    <row r="6" spans="1:36" x14ac:dyDescent="0.2">
      <c r="A6" s="157" t="s">
        <v>357</v>
      </c>
      <c r="B6" s="157" t="s">
        <v>195</v>
      </c>
      <c r="C6" s="101">
        <v>3623</v>
      </c>
      <c r="D6" s="168">
        <v>1</v>
      </c>
      <c r="E6" s="32">
        <f t="shared" ref="E6:E17" si="0">C6/D6</f>
        <v>3623</v>
      </c>
      <c r="F6" s="168">
        <v>1</v>
      </c>
      <c r="G6" s="199">
        <v>3623</v>
      </c>
      <c r="H6" s="168">
        <v>2</v>
      </c>
      <c r="I6" s="247">
        <f t="shared" ref="I6:I15" si="1">C6/H6</f>
        <v>1811.5</v>
      </c>
      <c r="J6" s="354"/>
      <c r="K6" s="224"/>
      <c r="L6" s="216"/>
      <c r="M6" s="168"/>
      <c r="N6" s="216"/>
      <c r="O6" s="168"/>
      <c r="P6" s="187"/>
      <c r="Q6" s="201"/>
      <c r="S6" s="378"/>
    </row>
    <row r="7" spans="1:36" x14ac:dyDescent="0.2">
      <c r="A7" s="157" t="s">
        <v>358</v>
      </c>
      <c r="B7" s="157" t="s">
        <v>230</v>
      </c>
      <c r="C7" s="101">
        <v>11343</v>
      </c>
      <c r="D7" s="168">
        <v>4</v>
      </c>
      <c r="E7" s="32">
        <f t="shared" si="0"/>
        <v>2835.75</v>
      </c>
      <c r="F7" s="168"/>
      <c r="G7" s="199"/>
      <c r="H7" s="168">
        <v>4</v>
      </c>
      <c r="I7" s="247">
        <f>C7/H7</f>
        <v>2835.75</v>
      </c>
      <c r="J7" s="354"/>
      <c r="K7" s="224"/>
      <c r="L7" s="216"/>
      <c r="M7" s="168"/>
      <c r="N7" s="216"/>
      <c r="O7" s="168"/>
      <c r="P7" s="187"/>
      <c r="Q7" s="201"/>
      <c r="S7" s="378"/>
    </row>
    <row r="8" spans="1:36" x14ac:dyDescent="0.2">
      <c r="A8" s="164" t="s">
        <v>359</v>
      </c>
      <c r="B8" s="164" t="s">
        <v>223</v>
      </c>
      <c r="C8" s="18">
        <v>6780</v>
      </c>
      <c r="D8" s="261">
        <v>3</v>
      </c>
      <c r="E8" s="21">
        <f t="shared" si="0"/>
        <v>2260</v>
      </c>
      <c r="F8" s="261"/>
      <c r="G8" s="219"/>
      <c r="H8" s="261">
        <v>3</v>
      </c>
      <c r="I8" s="248">
        <f t="shared" si="1"/>
        <v>2260</v>
      </c>
      <c r="J8" s="355"/>
      <c r="K8" s="283"/>
      <c r="L8" s="84"/>
      <c r="M8" s="261"/>
      <c r="N8" s="84"/>
      <c r="O8" s="261"/>
      <c r="P8" s="273"/>
      <c r="Q8" s="347"/>
      <c r="S8" s="378"/>
    </row>
    <row r="9" spans="1:36" ht="24" x14ac:dyDescent="0.2">
      <c r="A9" s="157" t="s">
        <v>362</v>
      </c>
      <c r="B9" s="157" t="s">
        <v>204</v>
      </c>
      <c r="C9" s="101">
        <v>3399</v>
      </c>
      <c r="D9" s="168">
        <v>1</v>
      </c>
      <c r="E9" s="32">
        <f t="shared" si="0"/>
        <v>3399</v>
      </c>
      <c r="F9" s="168"/>
      <c r="G9" s="199"/>
      <c r="H9" s="349">
        <v>1</v>
      </c>
      <c r="I9" s="247">
        <f t="shared" si="1"/>
        <v>3399</v>
      </c>
      <c r="J9" s="354" t="s">
        <v>361</v>
      </c>
      <c r="K9" s="224">
        <f>SUM(C9:C13)</f>
        <v>15938</v>
      </c>
      <c r="L9" s="216">
        <v>6</v>
      </c>
      <c r="M9" s="199">
        <f t="shared" ref="M9:M17" si="2">K9/L9</f>
        <v>2656.3333333333335</v>
      </c>
      <c r="N9" s="216">
        <v>1</v>
      </c>
      <c r="O9" s="168">
        <v>15938</v>
      </c>
      <c r="P9" s="187">
        <v>7</v>
      </c>
      <c r="Q9" s="160">
        <f t="shared" ref="Q9:Q17" si="3">K9/P9</f>
        <v>2276.8571428571427</v>
      </c>
      <c r="S9" s="378"/>
      <c r="V9" s="97"/>
      <c r="W9" s="97"/>
      <c r="X9" s="97"/>
      <c r="AA9" s="97"/>
      <c r="AB9" s="97"/>
      <c r="AD9" s="97"/>
      <c r="AE9" s="97"/>
    </row>
    <row r="10" spans="1:36" x14ac:dyDescent="0.2">
      <c r="A10" s="157" t="s">
        <v>363</v>
      </c>
      <c r="B10" s="157" t="s">
        <v>217</v>
      </c>
      <c r="C10" s="101">
        <v>2400</v>
      </c>
      <c r="D10" s="168"/>
      <c r="E10" s="32"/>
      <c r="F10" s="168"/>
      <c r="G10" s="199"/>
      <c r="H10" s="168"/>
      <c r="I10" s="247"/>
      <c r="J10" s="354"/>
      <c r="K10" s="224"/>
      <c r="L10" s="216"/>
      <c r="M10" s="168"/>
      <c r="N10" s="216"/>
      <c r="O10" s="168"/>
      <c r="P10" s="187"/>
      <c r="Q10" s="201"/>
      <c r="S10" s="378"/>
    </row>
    <row r="11" spans="1:36" x14ac:dyDescent="0.2">
      <c r="A11" s="157" t="s">
        <v>364</v>
      </c>
      <c r="B11" s="157" t="s">
        <v>228</v>
      </c>
      <c r="C11" s="101">
        <v>6256</v>
      </c>
      <c r="D11" s="168">
        <v>5</v>
      </c>
      <c r="E11" s="32">
        <f t="shared" si="0"/>
        <v>1251.2</v>
      </c>
      <c r="F11" s="168">
        <v>1</v>
      </c>
      <c r="G11" s="199">
        <v>6256</v>
      </c>
      <c r="H11" s="168">
        <v>6</v>
      </c>
      <c r="I11" s="247">
        <f>C11/H11</f>
        <v>1042.6666666666667</v>
      </c>
      <c r="J11" s="354"/>
      <c r="K11" s="224"/>
      <c r="L11" s="216"/>
      <c r="M11" s="168"/>
      <c r="N11" s="216"/>
      <c r="O11" s="168"/>
      <c r="P11" s="187"/>
      <c r="Q11" s="201"/>
      <c r="S11" s="378"/>
    </row>
    <row r="12" spans="1:36" x14ac:dyDescent="0.2">
      <c r="A12" s="157" t="s">
        <v>365</v>
      </c>
      <c r="B12" s="157" t="s">
        <v>287</v>
      </c>
      <c r="C12" s="101">
        <v>2708</v>
      </c>
      <c r="D12" s="168"/>
      <c r="E12" s="32"/>
      <c r="F12" s="168"/>
      <c r="G12" s="168"/>
      <c r="H12" s="168"/>
      <c r="I12" s="247"/>
      <c r="J12" s="354"/>
      <c r="K12" s="224"/>
      <c r="L12" s="216"/>
      <c r="M12" s="168"/>
      <c r="N12" s="216"/>
      <c r="O12" s="168"/>
      <c r="P12" s="187"/>
      <c r="Q12" s="201"/>
      <c r="S12" s="378"/>
    </row>
    <row r="13" spans="1:36" x14ac:dyDescent="0.2">
      <c r="A13" s="164" t="s">
        <v>366</v>
      </c>
      <c r="B13" s="164" t="s">
        <v>235</v>
      </c>
      <c r="C13" s="18">
        <v>1175</v>
      </c>
      <c r="D13" s="261"/>
      <c r="E13" s="22"/>
      <c r="F13" s="261"/>
      <c r="G13" s="261"/>
      <c r="H13" s="261"/>
      <c r="I13" s="248"/>
      <c r="J13" s="355"/>
      <c r="K13" s="283"/>
      <c r="L13" s="84"/>
      <c r="M13" s="261"/>
      <c r="N13" s="84"/>
      <c r="O13" s="261"/>
      <c r="P13" s="273"/>
      <c r="Q13" s="347"/>
      <c r="S13" s="378"/>
    </row>
    <row r="14" spans="1:36" x14ac:dyDescent="0.2">
      <c r="A14" s="348" t="s">
        <v>367</v>
      </c>
      <c r="B14" s="348" t="s">
        <v>138</v>
      </c>
      <c r="C14" s="31">
        <v>8879</v>
      </c>
      <c r="D14" s="24">
        <v>3</v>
      </c>
      <c r="E14" s="22">
        <f t="shared" si="0"/>
        <v>2959.6666666666665</v>
      </c>
      <c r="F14" s="24"/>
      <c r="G14" s="24"/>
      <c r="H14" s="24">
        <v>3</v>
      </c>
      <c r="I14" s="350">
        <f t="shared" si="1"/>
        <v>2959.6666666666665</v>
      </c>
      <c r="J14" s="356" t="s">
        <v>368</v>
      </c>
      <c r="K14" s="252">
        <v>8879</v>
      </c>
      <c r="L14" s="357">
        <v>3</v>
      </c>
      <c r="M14" s="213">
        <f t="shared" si="2"/>
        <v>2959.6666666666665</v>
      </c>
      <c r="N14" s="357"/>
      <c r="O14" s="24"/>
      <c r="P14" s="358">
        <v>3</v>
      </c>
      <c r="Q14" s="359">
        <f t="shared" si="3"/>
        <v>2959.6666666666665</v>
      </c>
      <c r="S14" s="378"/>
      <c r="V14" s="97"/>
      <c r="W14" s="97"/>
      <c r="X14" s="97"/>
      <c r="AA14" s="97"/>
      <c r="AB14" s="97"/>
      <c r="AD14" s="97"/>
      <c r="AE14" s="97"/>
    </row>
    <row r="15" spans="1:36" ht="24" x14ac:dyDescent="0.2">
      <c r="A15" s="157" t="s">
        <v>370</v>
      </c>
      <c r="B15" s="157" t="s">
        <v>200</v>
      </c>
      <c r="C15" s="101">
        <v>4593</v>
      </c>
      <c r="D15" s="168">
        <v>1</v>
      </c>
      <c r="E15" s="32">
        <f t="shared" si="0"/>
        <v>4593</v>
      </c>
      <c r="F15" s="168"/>
      <c r="G15" s="168"/>
      <c r="H15" s="168">
        <v>1</v>
      </c>
      <c r="I15" s="247">
        <f t="shared" si="1"/>
        <v>4593</v>
      </c>
      <c r="J15" s="354" t="s">
        <v>369</v>
      </c>
      <c r="K15" s="224">
        <f>SUM(C15:C16)</f>
        <v>21378</v>
      </c>
      <c r="L15" s="216">
        <v>10</v>
      </c>
      <c r="M15" s="168">
        <f t="shared" si="2"/>
        <v>2137.8000000000002</v>
      </c>
      <c r="N15" s="216"/>
      <c r="O15" s="168"/>
      <c r="P15" s="187">
        <v>10</v>
      </c>
      <c r="Q15" s="201">
        <f t="shared" si="3"/>
        <v>2137.8000000000002</v>
      </c>
      <c r="S15" s="378"/>
      <c r="W15" s="97"/>
      <c r="X15" s="97"/>
      <c r="AA15" s="97"/>
      <c r="AB15" s="97"/>
      <c r="AE15" s="97"/>
    </row>
    <row r="16" spans="1:36" ht="13.5" thickBot="1" x14ac:dyDescent="0.25">
      <c r="A16" s="157" t="s">
        <v>371</v>
      </c>
      <c r="B16" s="157" t="s">
        <v>243</v>
      </c>
      <c r="C16" s="101">
        <v>16785</v>
      </c>
      <c r="D16" s="168">
        <v>9</v>
      </c>
      <c r="E16" s="32">
        <f t="shared" si="0"/>
        <v>1865</v>
      </c>
      <c r="F16" s="168"/>
      <c r="G16" s="168"/>
      <c r="H16" s="168">
        <v>9</v>
      </c>
      <c r="I16" s="247">
        <f>C16/H16</f>
        <v>1865</v>
      </c>
      <c r="J16" s="360"/>
      <c r="K16" s="224"/>
      <c r="L16" s="216"/>
      <c r="M16" s="168"/>
      <c r="N16" s="216"/>
      <c r="O16" s="168"/>
      <c r="P16" s="187"/>
      <c r="Q16" s="201"/>
      <c r="S16" s="379"/>
    </row>
    <row r="17" spans="1:37" s="63" customFormat="1" ht="13.5" thickBot="1" x14ac:dyDescent="0.25">
      <c r="A17" s="854" t="s">
        <v>55</v>
      </c>
      <c r="B17" s="855"/>
      <c r="C17" s="140">
        <f>SUM(C5:C16)</f>
        <v>71303</v>
      </c>
      <c r="D17" s="110">
        <f>SUM(D5:D16)</f>
        <v>29</v>
      </c>
      <c r="E17" s="141">
        <f t="shared" si="0"/>
        <v>2458.7241379310344</v>
      </c>
      <c r="F17" s="110">
        <v>2</v>
      </c>
      <c r="G17" s="110">
        <f>C17/F17</f>
        <v>35651.5</v>
      </c>
      <c r="H17" s="110">
        <f>SUM(H5:H16)</f>
        <v>31</v>
      </c>
      <c r="I17" s="361">
        <f>C17/H17</f>
        <v>2300.0967741935483</v>
      </c>
      <c r="J17" s="362" t="s">
        <v>55</v>
      </c>
      <c r="K17" s="227">
        <f>SUM(K5:K16)</f>
        <v>71303</v>
      </c>
      <c r="L17" s="292">
        <v>29</v>
      </c>
      <c r="M17" s="111">
        <f t="shared" si="2"/>
        <v>2458.7241379310344</v>
      </c>
      <c r="N17" s="292">
        <v>2</v>
      </c>
      <c r="O17" s="110">
        <f>K17/N17</f>
        <v>35651.5</v>
      </c>
      <c r="P17" s="189">
        <v>31</v>
      </c>
      <c r="Q17" s="142">
        <f t="shared" si="3"/>
        <v>2300.0967741935483</v>
      </c>
      <c r="S17" s="95"/>
      <c r="T17" s="95"/>
      <c r="U17" s="95"/>
      <c r="V17" s="183"/>
      <c r="W17" s="183"/>
      <c r="X17" s="183"/>
      <c r="Y17" s="95"/>
      <c r="Z17" s="95"/>
      <c r="AA17" s="183"/>
      <c r="AB17" s="183"/>
      <c r="AC17" s="95"/>
      <c r="AD17" s="183"/>
      <c r="AE17" s="183"/>
      <c r="AF17" s="95"/>
      <c r="AG17" s="95"/>
      <c r="AH17" s="95"/>
      <c r="AI17" s="95"/>
      <c r="AJ17" s="95"/>
    </row>
    <row r="19" spans="1:37" s="1" customFormat="1" x14ac:dyDescent="0.2">
      <c r="A19" s="11" t="s">
        <v>601</v>
      </c>
      <c r="B19" s="663" t="s">
        <v>681</v>
      </c>
      <c r="C19" s="11"/>
      <c r="D19" s="11"/>
      <c r="E19" s="11"/>
      <c r="F19" s="11"/>
      <c r="G19" s="11"/>
      <c r="H19" s="3"/>
      <c r="I19" s="3"/>
      <c r="J19" s="3"/>
      <c r="K19" s="3"/>
      <c r="L19" s="3"/>
      <c r="M19" s="4"/>
      <c r="N19" s="3"/>
      <c r="O19" s="3"/>
      <c r="P19" s="3"/>
      <c r="Q19" s="3"/>
      <c r="R19" s="3"/>
      <c r="S19" s="121"/>
      <c r="T19" s="121"/>
      <c r="U19" s="184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3"/>
    </row>
    <row r="20" spans="1:37" s="1" customFormat="1" x14ac:dyDescent="0.2">
      <c r="A20" s="11"/>
      <c r="B20" s="11" t="s">
        <v>305</v>
      </c>
      <c r="C20" s="11"/>
      <c r="D20" s="11"/>
      <c r="E20" s="11"/>
      <c r="F20" s="11"/>
      <c r="G20" s="11"/>
      <c r="H20" s="3"/>
      <c r="I20" s="3"/>
      <c r="J20" s="3"/>
      <c r="K20" s="3"/>
      <c r="L20" s="3"/>
      <c r="M20" s="4"/>
      <c r="N20" s="3"/>
      <c r="O20" s="3"/>
      <c r="P20" s="3"/>
      <c r="Q20" s="3"/>
      <c r="R20" s="3"/>
      <c r="S20" s="121"/>
      <c r="T20" s="121"/>
      <c r="U20" s="184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3"/>
    </row>
    <row r="21" spans="1:37" s="1" customFormat="1" x14ac:dyDescent="0.2">
      <c r="A21" s="92"/>
      <c r="B21" s="92"/>
      <c r="C21" s="92"/>
      <c r="D21" s="92"/>
      <c r="E21" s="92"/>
      <c r="F21" s="92"/>
      <c r="G21" s="92"/>
      <c r="H21" s="3"/>
      <c r="I21" s="3"/>
      <c r="J21" s="3"/>
      <c r="K21" s="3"/>
      <c r="L21" s="3"/>
      <c r="M21" s="4"/>
      <c r="N21" s="3"/>
      <c r="O21" s="3"/>
      <c r="P21" s="3"/>
      <c r="Q21" s="3"/>
      <c r="R21" s="3"/>
      <c r="S21" s="121"/>
      <c r="T21" s="121"/>
      <c r="U21" s="184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3"/>
    </row>
    <row r="22" spans="1:37" s="1" customFormat="1" x14ac:dyDescent="0.2">
      <c r="A22" s="92"/>
      <c r="B22" s="92"/>
      <c r="C22" s="92"/>
      <c r="D22" s="92"/>
      <c r="E22" s="92"/>
      <c r="F22" s="92"/>
      <c r="G22" s="92"/>
      <c r="H22" s="3"/>
      <c r="I22" s="3"/>
      <c r="J22" s="3"/>
      <c r="K22" s="3"/>
      <c r="L22" s="3"/>
      <c r="M22" s="4"/>
      <c r="N22" s="3"/>
      <c r="O22" s="3"/>
      <c r="P22" s="3"/>
      <c r="Q22" s="3"/>
      <c r="R22" s="3"/>
      <c r="S22" s="121"/>
      <c r="T22" s="121"/>
      <c r="U22" s="184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3"/>
    </row>
    <row r="23" spans="1:37" s="1" customFormat="1" ht="15" x14ac:dyDescent="0.25">
      <c r="A23" s="138" t="s">
        <v>649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87"/>
      <c r="M23" s="87"/>
      <c r="N23" s="87"/>
      <c r="O23" s="87"/>
      <c r="P23" s="3"/>
      <c r="Q23" s="3"/>
      <c r="R23" s="3"/>
      <c r="S23" s="121"/>
      <c r="T23" s="121"/>
      <c r="U23" s="184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3"/>
    </row>
    <row r="24" spans="1:37" s="1" customFormat="1" ht="13.5" thickBot="1" x14ac:dyDescent="0.25">
      <c r="A24" s="92"/>
      <c r="B24" s="92"/>
      <c r="C24" s="92"/>
      <c r="D24" s="92"/>
      <c r="E24" s="92"/>
      <c r="F24" s="92"/>
      <c r="G24" s="92"/>
      <c r="H24" s="3"/>
      <c r="I24" s="3"/>
      <c r="J24" s="3"/>
      <c r="K24" s="3"/>
      <c r="L24" s="3"/>
      <c r="M24" s="4"/>
      <c r="N24" s="3"/>
      <c r="O24" s="3"/>
      <c r="P24" s="3"/>
      <c r="Q24" s="3"/>
      <c r="R24" s="3"/>
      <c r="S24" s="121"/>
      <c r="T24" s="121"/>
      <c r="U24" s="184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"/>
    </row>
    <row r="25" spans="1:37" s="1" customFormat="1" ht="48.75" thickBot="1" x14ac:dyDescent="0.25">
      <c r="A25" s="92"/>
      <c r="B25" s="153" t="s">
        <v>588</v>
      </c>
      <c r="C25" s="156" t="s">
        <v>711</v>
      </c>
      <c r="D25" s="159" t="s">
        <v>712</v>
      </c>
      <c r="E25" s="154" t="s">
        <v>713</v>
      </c>
      <c r="F25" s="152" t="s">
        <v>710</v>
      </c>
      <c r="G25" s="155" t="s">
        <v>709</v>
      </c>
      <c r="H25" s="154" t="s">
        <v>714</v>
      </c>
      <c r="I25" s="151" t="s">
        <v>715</v>
      </c>
      <c r="J25" s="152" t="s">
        <v>716</v>
      </c>
      <c r="K25" s="155" t="s">
        <v>729</v>
      </c>
      <c r="L25" s="154" t="s">
        <v>731</v>
      </c>
      <c r="M25" s="152" t="s">
        <v>717</v>
      </c>
      <c r="N25" s="155" t="s">
        <v>718</v>
      </c>
      <c r="O25" s="3"/>
      <c r="P25" s="3"/>
      <c r="Q25" s="3"/>
      <c r="R25" s="3"/>
      <c r="S25" s="121"/>
      <c r="T25" s="121"/>
      <c r="U25" s="184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3"/>
    </row>
    <row r="26" spans="1:37" s="1" customFormat="1" x14ac:dyDescent="0.2">
      <c r="A26" s="92"/>
      <c r="B26" s="354" t="s">
        <v>360</v>
      </c>
      <c r="C26" s="765">
        <v>25108</v>
      </c>
      <c r="D26" s="665">
        <v>10</v>
      </c>
      <c r="E26" s="349">
        <v>2510.8000000000002</v>
      </c>
      <c r="F26" s="673">
        <f>C26/2500</f>
        <v>10.043200000000001</v>
      </c>
      <c r="G26" s="771">
        <f>D26-F26</f>
        <v>-4.3200000000000571E-2</v>
      </c>
      <c r="H26" s="665">
        <v>1</v>
      </c>
      <c r="I26" s="349">
        <v>25108</v>
      </c>
      <c r="J26" s="666">
        <f>C26/5000</f>
        <v>5.0216000000000003</v>
      </c>
      <c r="K26" s="766">
        <f>H26-J26</f>
        <v>-4.0216000000000003</v>
      </c>
      <c r="L26" s="349">
        <v>11</v>
      </c>
      <c r="M26" s="666">
        <v>2282.5454545454545</v>
      </c>
      <c r="N26" s="284">
        <f>G26+K26</f>
        <v>-4.0648000000000009</v>
      </c>
      <c r="O26" s="3"/>
      <c r="P26" s="3"/>
      <c r="Q26" s="3"/>
      <c r="R26" s="3"/>
      <c r="S26" s="121"/>
      <c r="T26" s="121"/>
      <c r="U26" s="184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3"/>
    </row>
    <row r="27" spans="1:37" s="1" customFormat="1" x14ac:dyDescent="0.2">
      <c r="A27" s="92"/>
      <c r="B27" s="354" t="s">
        <v>361</v>
      </c>
      <c r="C27" s="763">
        <v>15938</v>
      </c>
      <c r="D27" s="665">
        <v>6</v>
      </c>
      <c r="E27" s="364">
        <v>2656.3333333333335</v>
      </c>
      <c r="F27" s="666">
        <f>C27/2500</f>
        <v>6.3752000000000004</v>
      </c>
      <c r="G27" s="766">
        <f>D27-F27</f>
        <v>-0.37520000000000042</v>
      </c>
      <c r="H27" s="665">
        <v>1</v>
      </c>
      <c r="I27" s="349">
        <v>15938</v>
      </c>
      <c r="J27" s="666">
        <f>C27/5000</f>
        <v>3.1876000000000002</v>
      </c>
      <c r="K27" s="766">
        <f>H27-J27</f>
        <v>-2.1876000000000002</v>
      </c>
      <c r="L27" s="349">
        <v>7</v>
      </c>
      <c r="M27" s="666">
        <v>2276.8571428571427</v>
      </c>
      <c r="N27" s="166">
        <f>K27+G27</f>
        <v>-2.5628000000000006</v>
      </c>
      <c r="O27" s="3"/>
      <c r="P27" s="3"/>
      <c r="Q27" s="3"/>
      <c r="R27" s="3"/>
      <c r="S27" s="121"/>
      <c r="T27" s="121"/>
      <c r="U27" s="184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3"/>
    </row>
    <row r="28" spans="1:37" s="1" customFormat="1" x14ac:dyDescent="0.2">
      <c r="A28" s="92"/>
      <c r="B28" s="354" t="s">
        <v>368</v>
      </c>
      <c r="C28" s="763">
        <v>8879</v>
      </c>
      <c r="D28" s="665">
        <v>3</v>
      </c>
      <c r="E28" s="364">
        <v>2959.6666666666665</v>
      </c>
      <c r="F28" s="666">
        <f>C28/2500</f>
        <v>3.5516000000000001</v>
      </c>
      <c r="G28" s="766">
        <f>D28-F28</f>
        <v>-0.55160000000000009</v>
      </c>
      <c r="H28" s="665"/>
      <c r="I28" s="349"/>
      <c r="J28" s="666">
        <f>C28/5000</f>
        <v>1.7758</v>
      </c>
      <c r="K28" s="766">
        <f>H28-J28</f>
        <v>-1.7758</v>
      </c>
      <c r="L28" s="349">
        <v>3</v>
      </c>
      <c r="M28" s="666">
        <v>2959.6666666666665</v>
      </c>
      <c r="N28" s="166">
        <f>G28+K28</f>
        <v>-2.3273999999999999</v>
      </c>
      <c r="O28" s="3"/>
      <c r="P28" s="3"/>
      <c r="Q28" s="3"/>
      <c r="R28" s="3"/>
      <c r="S28" s="121"/>
      <c r="T28" s="121"/>
      <c r="U28" s="184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3"/>
    </row>
    <row r="29" spans="1:37" s="1" customFormat="1" ht="13.5" thickBot="1" x14ac:dyDescent="0.25">
      <c r="A29" s="92"/>
      <c r="B29" s="354" t="s">
        <v>369</v>
      </c>
      <c r="C29" s="764">
        <v>21378</v>
      </c>
      <c r="D29" s="525">
        <v>10</v>
      </c>
      <c r="E29" s="562">
        <v>2137.8000000000002</v>
      </c>
      <c r="F29" s="461">
        <f>C29/2500</f>
        <v>8.5511999999999997</v>
      </c>
      <c r="G29" s="767">
        <f>D29-F29</f>
        <v>1.4488000000000003</v>
      </c>
      <c r="H29" s="525"/>
      <c r="I29" s="562"/>
      <c r="J29" s="461">
        <f>C29/5000</f>
        <v>4.2755999999999998</v>
      </c>
      <c r="K29" s="767">
        <f>H29-J29</f>
        <v>-4.2755999999999998</v>
      </c>
      <c r="L29" s="562">
        <v>10</v>
      </c>
      <c r="M29" s="525">
        <v>2137.8000000000002</v>
      </c>
      <c r="N29" s="285">
        <f>G29+K29</f>
        <v>-2.8267999999999995</v>
      </c>
      <c r="O29" s="3"/>
      <c r="P29" s="3"/>
      <c r="Q29" s="3"/>
      <c r="R29" s="3"/>
      <c r="S29" s="121"/>
      <c r="T29" s="121"/>
      <c r="U29" s="184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3"/>
    </row>
    <row r="30" spans="1:37" s="1" customFormat="1" ht="13.5" thickBot="1" x14ac:dyDescent="0.25">
      <c r="A30" s="92"/>
      <c r="B30" s="362" t="s">
        <v>55</v>
      </c>
      <c r="C30" s="206">
        <v>71303</v>
      </c>
      <c r="D30" s="362">
        <v>29</v>
      </c>
      <c r="E30" s="399">
        <v>2458.7241379310344</v>
      </c>
      <c r="F30" s="768">
        <f>C30/2500</f>
        <v>28.5212</v>
      </c>
      <c r="G30" s="370">
        <f>D30-F30</f>
        <v>0.47879999999999967</v>
      </c>
      <c r="H30" s="365">
        <v>2</v>
      </c>
      <c r="I30" s="362">
        <v>35651.5</v>
      </c>
      <c r="J30" s="366">
        <f>C30/5000</f>
        <v>14.2606</v>
      </c>
      <c r="K30" s="370">
        <f>H30-J30</f>
        <v>-12.2606</v>
      </c>
      <c r="L30" s="362">
        <v>31</v>
      </c>
      <c r="M30" s="769">
        <v>2300.0967741935483</v>
      </c>
      <c r="N30" s="287">
        <f>K30+G30</f>
        <v>-11.7818</v>
      </c>
      <c r="O30" s="3"/>
      <c r="P30" s="3"/>
      <c r="Q30" s="3"/>
      <c r="R30" s="3"/>
      <c r="S30" s="121"/>
      <c r="T30" s="121"/>
      <c r="U30" s="184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3"/>
    </row>
    <row r="31" spans="1:37" s="1" customFormat="1" ht="13.5" thickBot="1" x14ac:dyDescent="0.25">
      <c r="A31" s="92"/>
      <c r="B31" s="92"/>
      <c r="C31" s="92"/>
      <c r="D31" s="92"/>
      <c r="E31" s="92"/>
      <c r="F31" s="92"/>
      <c r="G31" s="92"/>
      <c r="H31" s="3"/>
      <c r="I31" s="3"/>
      <c r="J31" s="3"/>
      <c r="K31" s="3"/>
      <c r="L31" s="3"/>
      <c r="M31" s="4"/>
      <c r="N31" s="3"/>
      <c r="O31" s="3"/>
      <c r="P31" s="3"/>
      <c r="Q31" s="3"/>
      <c r="R31" s="3"/>
      <c r="S31" s="121"/>
      <c r="T31" s="121"/>
      <c r="U31" s="184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3"/>
    </row>
    <row r="32" spans="1:37" s="1" customFormat="1" ht="13.5" thickBot="1" x14ac:dyDescent="0.25">
      <c r="A32" s="663" t="s">
        <v>601</v>
      </c>
      <c r="B32" s="663" t="s">
        <v>681</v>
      </c>
      <c r="C32" s="92"/>
      <c r="D32" s="92"/>
      <c r="E32" s="92"/>
      <c r="F32" s="92"/>
      <c r="G32" s="92"/>
      <c r="H32" s="770"/>
      <c r="I32" s="3"/>
      <c r="J32" s="3"/>
      <c r="K32" s="3"/>
      <c r="L32" s="3"/>
      <c r="M32" s="4"/>
      <c r="N32" s="3"/>
      <c r="O32" s="3"/>
      <c r="P32" s="3"/>
      <c r="Q32" s="3"/>
      <c r="R32" s="3"/>
      <c r="S32" s="121"/>
      <c r="T32" s="121"/>
      <c r="U32" s="184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3"/>
    </row>
    <row r="33" spans="1:37" s="1" customFormat="1" x14ac:dyDescent="0.2">
      <c r="A33" s="92"/>
      <c r="B33" s="92" t="s">
        <v>305</v>
      </c>
      <c r="C33" s="92"/>
      <c r="D33" s="92"/>
      <c r="E33" s="92"/>
      <c r="F33" s="92"/>
      <c r="G33" s="92"/>
      <c r="H33" s="3"/>
      <c r="I33" s="3"/>
      <c r="J33" s="3"/>
      <c r="K33" s="3"/>
      <c r="L33" s="3"/>
      <c r="M33" s="4"/>
      <c r="N33" s="3"/>
      <c r="O33" s="3"/>
      <c r="P33" s="3"/>
      <c r="Q33" s="3"/>
      <c r="R33" s="3"/>
      <c r="S33" s="121"/>
      <c r="T33" s="121"/>
      <c r="U33" s="184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3"/>
    </row>
    <row r="34" spans="1:37" s="2" customFormat="1" x14ac:dyDescent="0.2">
      <c r="A34" s="35"/>
      <c r="J34" s="87"/>
      <c r="K34" s="87"/>
      <c r="L34" s="87"/>
      <c r="M34" s="87"/>
      <c r="N34" s="87"/>
      <c r="O34"/>
      <c r="P34"/>
      <c r="Q34"/>
      <c r="R34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6"/>
      <c r="AG34" s="96"/>
      <c r="AH34" s="96"/>
      <c r="AI34" s="96"/>
      <c r="AJ34" s="96"/>
    </row>
    <row r="35" spans="1:37" s="2" customFormat="1" x14ac:dyDescent="0.2">
      <c r="A35" s="35"/>
      <c r="B35" s="35"/>
      <c r="C35" s="369"/>
      <c r="D35" s="369"/>
      <c r="E35" s="369"/>
      <c r="F35" s="369"/>
      <c r="G35" s="369"/>
      <c r="H35" s="35"/>
      <c r="I35" s="369"/>
      <c r="J35" s="87"/>
      <c r="K35" s="87"/>
      <c r="L35" s="87"/>
      <c r="M35" s="87"/>
      <c r="N35" s="87"/>
      <c r="O35"/>
      <c r="P35"/>
      <c r="Q35"/>
      <c r="R35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6"/>
      <c r="AG35" s="96"/>
      <c r="AH35" s="96"/>
      <c r="AI35" s="96"/>
      <c r="AJ35" s="96"/>
    </row>
    <row r="36" spans="1:37" s="2" customFormat="1" ht="15" x14ac:dyDescent="0.25">
      <c r="A36" s="138" t="s">
        <v>650</v>
      </c>
      <c r="B36" s="35"/>
      <c r="C36" s="35"/>
      <c r="D36" s="35"/>
      <c r="E36" s="35"/>
      <c r="F36" s="35"/>
      <c r="G36" s="35"/>
      <c r="H36" s="369"/>
      <c r="I36" s="101"/>
      <c r="J36" s="87"/>
      <c r="K36" s="35"/>
      <c r="L36" s="35"/>
      <c r="M36" s="35"/>
      <c r="N36" s="35"/>
      <c r="O36" s="35"/>
      <c r="P36" s="35"/>
      <c r="Q36" s="35"/>
      <c r="R36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6"/>
      <c r="AF36" s="96"/>
      <c r="AG36" s="96"/>
      <c r="AH36" s="96"/>
      <c r="AI36" s="96"/>
      <c r="AJ36" s="96"/>
    </row>
    <row r="37" spans="1:37" x14ac:dyDescent="0.2">
      <c r="A37" s="35"/>
      <c r="B37" s="35"/>
      <c r="C37" s="36"/>
      <c r="D37" s="36"/>
      <c r="E37" s="36"/>
      <c r="F37" s="36"/>
      <c r="G37" s="36"/>
      <c r="H37" s="36"/>
      <c r="I37" s="101"/>
      <c r="J37" s="87"/>
      <c r="K37" s="35"/>
      <c r="L37" s="36"/>
      <c r="M37" s="36"/>
      <c r="N37" s="36"/>
      <c r="O37" s="36"/>
      <c r="P37" s="36"/>
      <c r="Q37" s="36"/>
    </row>
    <row r="38" spans="1:37" ht="13.5" thickBot="1" x14ac:dyDescent="0.25">
      <c r="A38" s="35"/>
      <c r="B38" s="35"/>
      <c r="C38" s="36"/>
      <c r="D38" s="36"/>
      <c r="E38" s="36"/>
      <c r="F38" s="36"/>
      <c r="G38" s="36"/>
      <c r="H38" s="36"/>
      <c r="I38" s="101"/>
      <c r="J38" s="87"/>
      <c r="K38" s="35"/>
      <c r="L38" s="36"/>
      <c r="M38" s="36"/>
      <c r="N38" s="36"/>
      <c r="O38" s="36"/>
      <c r="P38" s="36"/>
      <c r="Q38" s="36"/>
    </row>
    <row r="39" spans="1:37" ht="22.5" x14ac:dyDescent="0.2">
      <c r="A39" s="35"/>
      <c r="B39" s="773" t="s">
        <v>609</v>
      </c>
      <c r="C39" s="373" t="s">
        <v>368</v>
      </c>
      <c r="D39" s="373" t="s">
        <v>361</v>
      </c>
      <c r="E39" s="373" t="s">
        <v>360</v>
      </c>
      <c r="F39" s="373" t="s">
        <v>369</v>
      </c>
      <c r="G39" s="772" t="s">
        <v>707</v>
      </c>
      <c r="H39" s="10"/>
      <c r="I39" s="130"/>
      <c r="J39" s="130"/>
      <c r="K39" s="185"/>
      <c r="L39" s="185"/>
      <c r="M39" s="87"/>
      <c r="N39" s="87"/>
      <c r="O39" s="36"/>
      <c r="P39" s="36"/>
      <c r="Q39" s="36"/>
    </row>
    <row r="40" spans="1:37" s="1" customFormat="1" ht="24.75" customHeight="1" x14ac:dyDescent="0.25">
      <c r="A40" s="35"/>
      <c r="B40" s="371" t="s">
        <v>37</v>
      </c>
      <c r="C40" s="34"/>
      <c r="D40" s="34">
        <v>6</v>
      </c>
      <c r="E40" s="34">
        <v>6</v>
      </c>
      <c r="F40" s="34">
        <v>8</v>
      </c>
      <c r="G40" s="380">
        <v>20</v>
      </c>
      <c r="H40" s="3"/>
      <c r="J40" s="130" t="s">
        <v>596</v>
      </c>
      <c r="K40" s="131"/>
      <c r="L40" s="131"/>
      <c r="M40" s="3"/>
      <c r="N40" s="3"/>
      <c r="O40" s="3"/>
      <c r="P40" s="3"/>
      <c r="Q40" s="3"/>
      <c r="R40" s="3"/>
      <c r="S40" s="121"/>
      <c r="T40" s="121"/>
      <c r="U40" s="184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3"/>
    </row>
    <row r="41" spans="1:37" s="1" customFormat="1" ht="36.75" customHeight="1" x14ac:dyDescent="0.25">
      <c r="A41" s="367"/>
      <c r="B41" s="371" t="s">
        <v>38</v>
      </c>
      <c r="C41" s="34">
        <v>1</v>
      </c>
      <c r="D41" s="34"/>
      <c r="E41" s="34">
        <v>4</v>
      </c>
      <c r="F41" s="34">
        <v>1</v>
      </c>
      <c r="G41" s="380">
        <v>6</v>
      </c>
      <c r="H41" s="3"/>
      <c r="J41" s="134" t="s">
        <v>59</v>
      </c>
      <c r="K41" s="256">
        <f>G40+G41+G42+G43</f>
        <v>29</v>
      </c>
      <c r="L41" s="856" t="s">
        <v>614</v>
      </c>
      <c r="M41" s="856"/>
      <c r="N41" s="856"/>
      <c r="O41" s="3"/>
      <c r="P41" s="3"/>
      <c r="Q41" s="3"/>
      <c r="R41" s="3"/>
      <c r="S41" s="121"/>
      <c r="T41" s="121"/>
      <c r="U41" s="184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3"/>
    </row>
    <row r="42" spans="1:37" s="1" customFormat="1" ht="24.75" x14ac:dyDescent="0.25">
      <c r="A42" s="367"/>
      <c r="B42" s="371" t="s">
        <v>41</v>
      </c>
      <c r="C42" s="34">
        <v>1</v>
      </c>
      <c r="D42" s="34"/>
      <c r="E42" s="34"/>
      <c r="F42" s="34"/>
      <c r="G42" s="380">
        <v>1</v>
      </c>
      <c r="H42" s="3"/>
      <c r="J42" s="135" t="s">
        <v>593</v>
      </c>
      <c r="K42" s="257">
        <f>G44</f>
        <v>2</v>
      </c>
      <c r="L42" s="376" t="s">
        <v>613</v>
      </c>
      <c r="M42" s="375"/>
      <c r="N42" s="39"/>
      <c r="O42" s="3"/>
      <c r="P42" s="3"/>
      <c r="Q42" s="3"/>
      <c r="R42" s="3"/>
      <c r="S42" s="121"/>
      <c r="T42" s="121"/>
      <c r="U42" s="184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3"/>
    </row>
    <row r="43" spans="1:37" s="1" customFormat="1" ht="24.75" x14ac:dyDescent="0.25">
      <c r="A43" s="367"/>
      <c r="B43" s="371" t="s">
        <v>43</v>
      </c>
      <c r="C43" s="34">
        <v>1</v>
      </c>
      <c r="D43" s="34"/>
      <c r="E43" s="34"/>
      <c r="F43" s="34">
        <v>1</v>
      </c>
      <c r="G43" s="380">
        <v>2</v>
      </c>
      <c r="H43" s="3"/>
      <c r="I43" s="129"/>
      <c r="J43" s="129" t="s">
        <v>599</v>
      </c>
      <c r="K43" s="129"/>
      <c r="L43" s="93"/>
      <c r="M43" s="93"/>
      <c r="N43" s="97"/>
      <c r="P43" s="3"/>
      <c r="Q43" s="3"/>
      <c r="R43" s="3"/>
      <c r="S43" s="121"/>
      <c r="T43" s="121"/>
      <c r="U43" s="184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3"/>
    </row>
    <row r="44" spans="1:37" s="1" customFormat="1" ht="36" x14ac:dyDescent="0.2">
      <c r="A44" s="101"/>
      <c r="B44" s="371" t="s">
        <v>49</v>
      </c>
      <c r="C44" s="34"/>
      <c r="D44" s="34">
        <v>1</v>
      </c>
      <c r="E44" s="34">
        <v>1</v>
      </c>
      <c r="F44" s="34"/>
      <c r="G44" s="374">
        <v>2</v>
      </c>
      <c r="H44" s="3"/>
      <c r="I44" s="108"/>
      <c r="J44" s="108"/>
      <c r="K44" s="197" t="s">
        <v>600</v>
      </c>
      <c r="L44" s="100"/>
      <c r="M44" s="100"/>
      <c r="N44" s="98"/>
      <c r="P44" s="3"/>
      <c r="Q44" s="3"/>
      <c r="R44" s="3"/>
      <c r="S44" s="121"/>
      <c r="T44" s="121"/>
      <c r="U44" s="184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3"/>
    </row>
    <row r="45" spans="1:37" s="1" customFormat="1" ht="13.5" thickBot="1" x14ac:dyDescent="0.25">
      <c r="A45" s="101"/>
      <c r="B45" s="372" t="s">
        <v>2</v>
      </c>
      <c r="C45" s="368">
        <v>3</v>
      </c>
      <c r="D45" s="368">
        <v>7</v>
      </c>
      <c r="E45" s="368">
        <v>11</v>
      </c>
      <c r="F45" s="368">
        <v>10</v>
      </c>
      <c r="G45" s="401">
        <v>31</v>
      </c>
      <c r="H45" s="3"/>
      <c r="I45" s="3"/>
      <c r="J45" s="3"/>
      <c r="K45" s="3"/>
      <c r="L45" s="3"/>
      <c r="M45" s="4"/>
      <c r="N45" s="3"/>
      <c r="O45" s="3"/>
      <c r="P45" s="3"/>
      <c r="Q45" s="3"/>
      <c r="R45" s="3"/>
      <c r="S45" s="121"/>
      <c r="T45" s="121"/>
      <c r="U45" s="184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3"/>
    </row>
    <row r="46" spans="1:37" s="1" customFormat="1" x14ac:dyDescent="0.2">
      <c r="A46" s="101"/>
      <c r="B46" s="87"/>
      <c r="C46" s="87"/>
      <c r="D46" s="87"/>
      <c r="E46" s="3"/>
      <c r="F46" s="3"/>
      <c r="G46" s="3"/>
      <c r="H46" s="3"/>
      <c r="I46" s="3"/>
      <c r="J46" s="3"/>
      <c r="K46" s="3"/>
      <c r="L46" s="3"/>
      <c r="M46" s="4"/>
      <c r="N46" s="3"/>
      <c r="O46" s="3"/>
      <c r="P46" s="3"/>
      <c r="Q46" s="3"/>
      <c r="R46" s="3"/>
      <c r="S46" s="121"/>
      <c r="T46" s="121"/>
      <c r="U46" s="184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3"/>
    </row>
    <row r="47" spans="1:37" s="1" customFormat="1" x14ac:dyDescent="0.2">
      <c r="A47" s="663" t="s">
        <v>601</v>
      </c>
      <c r="B47" s="92" t="s">
        <v>681</v>
      </c>
      <c r="C47" s="92"/>
      <c r="D47" s="92"/>
      <c r="E47" s="92"/>
      <c r="F47" s="92"/>
      <c r="G47" s="92"/>
      <c r="H47" s="3"/>
      <c r="I47" s="3"/>
      <c r="J47" s="3"/>
      <c r="K47" s="3"/>
      <c r="L47" s="3"/>
      <c r="M47" s="4"/>
      <c r="N47" s="3"/>
      <c r="O47" s="3"/>
      <c r="P47" s="3"/>
      <c r="Q47" s="3"/>
      <c r="R47" s="3"/>
      <c r="S47" s="121"/>
      <c r="T47" s="121"/>
      <c r="U47" s="184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3"/>
    </row>
    <row r="48" spans="1:37" s="1" customFormat="1" x14ac:dyDescent="0.2">
      <c r="A48" s="101"/>
      <c r="B48" s="87"/>
      <c r="C48" s="87"/>
      <c r="D48" s="87"/>
      <c r="E48" s="3"/>
      <c r="F48" s="3"/>
      <c r="G48" s="3"/>
      <c r="H48" s="3"/>
      <c r="I48" s="3"/>
      <c r="J48" s="3"/>
      <c r="K48" s="3"/>
      <c r="L48" s="3"/>
      <c r="M48" s="4"/>
      <c r="N48" s="3"/>
      <c r="O48" s="3"/>
      <c r="P48" s="3"/>
      <c r="Q48" s="3"/>
      <c r="R48" s="3"/>
      <c r="S48" s="121"/>
      <c r="T48" s="121"/>
      <c r="U48" s="184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3"/>
    </row>
    <row r="49" spans="1:37" s="1" customFormat="1" x14ac:dyDescent="0.2">
      <c r="A49"/>
      <c r="B49"/>
      <c r="C49"/>
      <c r="D49"/>
      <c r="E49" s="3"/>
      <c r="F49" s="3"/>
      <c r="G49" s="3"/>
      <c r="H49" s="3"/>
      <c r="I49" s="3"/>
      <c r="J49" s="3"/>
      <c r="K49" s="3"/>
      <c r="L49" s="3"/>
      <c r="M49" s="4"/>
      <c r="N49" s="3"/>
      <c r="O49" s="3"/>
      <c r="P49" s="3"/>
      <c r="Q49" s="3"/>
      <c r="R49" s="3"/>
      <c r="S49" s="121"/>
      <c r="T49" s="121"/>
      <c r="U49" s="184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3"/>
    </row>
    <row r="50" spans="1:37" s="1" customFormat="1" ht="12" x14ac:dyDescent="0.2">
      <c r="A50" s="2"/>
      <c r="B50" s="13"/>
      <c r="C50" s="13"/>
      <c r="D50" s="13"/>
      <c r="E50" s="3"/>
      <c r="F50" s="3"/>
      <c r="G50" s="3"/>
      <c r="H50" s="3"/>
      <c r="I50" s="3"/>
      <c r="J50" s="3"/>
      <c r="K50" s="3"/>
      <c r="L50" s="3"/>
      <c r="M50" s="4"/>
      <c r="N50" s="3"/>
      <c r="O50" s="3"/>
      <c r="P50" s="3"/>
      <c r="Q50" s="3"/>
      <c r="R50" s="3"/>
      <c r="S50" s="121"/>
      <c r="T50" s="121"/>
      <c r="U50" s="184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3"/>
    </row>
    <row r="51" spans="1:37" s="1" customFormat="1" x14ac:dyDescent="0.2">
      <c r="A51"/>
      <c r="B51"/>
      <c r="C51"/>
      <c r="D51"/>
      <c r="E51" s="3"/>
      <c r="F51" s="3"/>
      <c r="G51" s="3"/>
      <c r="H51" s="3"/>
      <c r="I51" s="3"/>
      <c r="J51" s="3"/>
      <c r="K51" s="3"/>
      <c r="L51" s="3"/>
      <c r="M51" s="4"/>
      <c r="N51" s="3"/>
      <c r="O51" s="3"/>
      <c r="P51" s="3"/>
      <c r="Q51" s="3"/>
      <c r="R51" s="3"/>
      <c r="S51" s="121"/>
      <c r="T51" s="121"/>
      <c r="U51" s="184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3"/>
    </row>
    <row r="52" spans="1:37" s="2" customFormat="1" x14ac:dyDescent="0.2">
      <c r="A52"/>
      <c r="B52"/>
      <c r="C52"/>
      <c r="D52"/>
      <c r="J52"/>
      <c r="K52"/>
      <c r="L52"/>
      <c r="M52"/>
      <c r="N52"/>
      <c r="O52"/>
      <c r="P52"/>
      <c r="Q52"/>
      <c r="R52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6"/>
      <c r="AG52" s="96"/>
      <c r="AH52" s="96"/>
      <c r="AI52" s="96"/>
      <c r="AJ52" s="96"/>
    </row>
    <row r="53" spans="1:37" s="2" customFormat="1" x14ac:dyDescent="0.2">
      <c r="A53"/>
      <c r="B53"/>
      <c r="C53"/>
      <c r="D53"/>
      <c r="J53"/>
      <c r="K53"/>
      <c r="L53"/>
      <c r="M53"/>
      <c r="N53"/>
      <c r="O53"/>
      <c r="P53"/>
      <c r="Q53"/>
      <c r="R5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6"/>
      <c r="AG53" s="96"/>
      <c r="AH53" s="96"/>
      <c r="AI53" s="96"/>
      <c r="AJ53" s="96"/>
    </row>
  </sheetData>
  <sortState ref="A21:AG49">
    <sortCondition ref="H21:H49"/>
  </sortState>
  <mergeCells count="2">
    <mergeCell ref="A17:B17"/>
    <mergeCell ref="L41:N41"/>
  </mergeCells>
  <pageMargins left="0.7" right="0.7" top="0.75" bottom="0.75" header="0.3" footer="0.3"/>
  <pageSetup paperSize="9"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D136"/>
  <sheetViews>
    <sheetView workbookViewId="0"/>
  </sheetViews>
  <sheetFormatPr defaultRowHeight="12.75" x14ac:dyDescent="0.2"/>
  <cols>
    <col min="1" max="1" width="8.5703125" customWidth="1"/>
    <col min="2" max="2" width="20" customWidth="1"/>
    <col min="3" max="9" width="10.7109375" customWidth="1"/>
    <col min="10" max="10" width="20" customWidth="1"/>
    <col min="11" max="17" width="10.7109375" customWidth="1"/>
    <col min="18" max="18" width="10.7109375" style="101" customWidth="1"/>
    <col min="19" max="19" width="10.7109375" style="93" customWidth="1"/>
    <col min="20" max="31" width="9.140625" style="93"/>
    <col min="32" max="33" width="0" style="93" hidden="1" customWidth="1"/>
    <col min="34" max="54" width="9.140625" style="93"/>
    <col min="55" max="56" width="9.140625" style="101"/>
  </cols>
  <sheetData>
    <row r="1" spans="1:56" s="16" customFormat="1" ht="15" x14ac:dyDescent="0.25">
      <c r="A1" s="37" t="s">
        <v>737</v>
      </c>
      <c r="M1" s="38"/>
      <c r="Q1" s="38"/>
      <c r="R1" s="381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  <c r="AL1" s="383"/>
      <c r="AM1" s="383"/>
      <c r="AN1" s="383"/>
      <c r="AO1" s="383"/>
      <c r="AP1" s="383"/>
      <c r="AQ1" s="383"/>
      <c r="AR1" s="383"/>
      <c r="AS1" s="383"/>
      <c r="AT1" s="383"/>
      <c r="AU1" s="383"/>
      <c r="AV1" s="383"/>
      <c r="AW1" s="383"/>
      <c r="AX1" s="383"/>
      <c r="AY1" s="383"/>
      <c r="AZ1" s="383"/>
      <c r="BA1" s="383"/>
      <c r="BB1" s="383"/>
      <c r="BC1" s="381"/>
      <c r="BD1" s="381"/>
    </row>
    <row r="3" spans="1:56" ht="13.5" thickBot="1" x14ac:dyDescent="0.25"/>
    <row r="4" spans="1:56" s="78" customFormat="1" ht="65.099999999999994" customHeight="1" thickBot="1" x14ac:dyDescent="0.25">
      <c r="A4" s="162" t="s">
        <v>719</v>
      </c>
      <c r="B4" s="163" t="s">
        <v>589</v>
      </c>
      <c r="C4" s="165" t="s">
        <v>720</v>
      </c>
      <c r="D4" s="156" t="s">
        <v>721</v>
      </c>
      <c r="E4" s="151" t="s">
        <v>722</v>
      </c>
      <c r="F4" s="167" t="s">
        <v>723</v>
      </c>
      <c r="G4" s="151" t="s">
        <v>724</v>
      </c>
      <c r="H4" s="167" t="s">
        <v>725</v>
      </c>
      <c r="I4" s="167" t="s">
        <v>726</v>
      </c>
      <c r="J4" s="172" t="s">
        <v>588</v>
      </c>
      <c r="K4" s="165" t="s">
        <v>720</v>
      </c>
      <c r="L4" s="186" t="s">
        <v>721</v>
      </c>
      <c r="M4" s="165" t="s">
        <v>722</v>
      </c>
      <c r="N4" s="186" t="s">
        <v>723</v>
      </c>
      <c r="O4" s="165" t="s">
        <v>724</v>
      </c>
      <c r="P4" s="186" t="s">
        <v>727</v>
      </c>
      <c r="Q4" s="167" t="s">
        <v>726</v>
      </c>
      <c r="R4" s="79"/>
      <c r="S4" s="211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2"/>
      <c r="AF4" s="21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79"/>
      <c r="BD4" s="79"/>
    </row>
    <row r="5" spans="1:56" x14ac:dyDescent="0.2">
      <c r="A5" s="157" t="s">
        <v>372</v>
      </c>
      <c r="B5" s="157" t="s">
        <v>120</v>
      </c>
      <c r="C5">
        <v>48773</v>
      </c>
      <c r="D5" s="168">
        <v>14</v>
      </c>
      <c r="E5" s="20">
        <f>C5/D5</f>
        <v>3483.7857142857142</v>
      </c>
      <c r="F5" s="168">
        <v>7</v>
      </c>
      <c r="G5" s="20">
        <f>C5/F5</f>
        <v>6967.5714285714284</v>
      </c>
      <c r="H5" s="168">
        <f>SUM(D5+F5)</f>
        <v>21</v>
      </c>
      <c r="I5" s="20">
        <f>C5/H5</f>
        <v>2322.5238095238096</v>
      </c>
      <c r="J5" s="351" t="s">
        <v>376</v>
      </c>
      <c r="K5">
        <f>SUM(C5:C8)</f>
        <v>63868</v>
      </c>
      <c r="L5" s="187">
        <v>18</v>
      </c>
      <c r="M5" s="20">
        <f>K5/L5</f>
        <v>3548.2222222222222</v>
      </c>
      <c r="N5" s="187">
        <v>9</v>
      </c>
      <c r="O5" s="20">
        <f>K5/N5</f>
        <v>7096.4444444444443</v>
      </c>
      <c r="P5" s="187">
        <f>SUM(L5+N5)</f>
        <v>27</v>
      </c>
      <c r="Q5" s="160">
        <f>K5/P5</f>
        <v>2365.4814814814813</v>
      </c>
      <c r="S5" s="385"/>
      <c r="V5" s="97"/>
      <c r="W5" s="97"/>
      <c r="X5" s="97"/>
      <c r="Z5" s="97"/>
      <c r="AA5" s="97"/>
      <c r="AB5" s="97"/>
      <c r="AD5" s="97"/>
      <c r="AE5" s="97"/>
    </row>
    <row r="6" spans="1:56" x14ac:dyDescent="0.2">
      <c r="A6" s="157" t="s">
        <v>373</v>
      </c>
      <c r="B6" s="157" t="s">
        <v>269</v>
      </c>
      <c r="C6">
        <v>4263</v>
      </c>
      <c r="D6" s="168"/>
      <c r="E6" s="20"/>
      <c r="F6" s="168">
        <v>2</v>
      </c>
      <c r="G6" s="20">
        <f t="shared" ref="G6:G36" si="0">C6/F6</f>
        <v>2131.5</v>
      </c>
      <c r="H6" s="168">
        <f>SUM(D6+F6)</f>
        <v>2</v>
      </c>
      <c r="I6" s="20">
        <f t="shared" ref="I6:I36" si="1">C6/H6</f>
        <v>2131.5</v>
      </c>
      <c r="J6" s="351"/>
      <c r="L6" s="187"/>
      <c r="M6" s="20"/>
      <c r="N6" s="187"/>
      <c r="O6" s="20"/>
      <c r="P6" s="187"/>
      <c r="Q6" s="160"/>
      <c r="S6" s="385"/>
      <c r="V6" s="97"/>
      <c r="W6" s="97"/>
      <c r="X6" s="97"/>
      <c r="Z6" s="97"/>
      <c r="AA6" s="97"/>
      <c r="AB6" s="97"/>
      <c r="AD6" s="97"/>
      <c r="AE6" s="97"/>
    </row>
    <row r="7" spans="1:56" x14ac:dyDescent="0.2">
      <c r="A7" s="157" t="s">
        <v>374</v>
      </c>
      <c r="B7" s="157" t="s">
        <v>284</v>
      </c>
      <c r="C7">
        <v>8668</v>
      </c>
      <c r="D7" s="168">
        <v>4</v>
      </c>
      <c r="E7" s="20">
        <f t="shared" ref="E7:E36" si="2">C7/D7</f>
        <v>2167</v>
      </c>
      <c r="F7" s="168"/>
      <c r="G7" s="20"/>
      <c r="H7" s="168">
        <f t="shared" ref="H7:H36" si="3">SUM(D7+F7)</f>
        <v>4</v>
      </c>
      <c r="I7" s="20">
        <f t="shared" si="1"/>
        <v>2167</v>
      </c>
      <c r="J7" s="351"/>
      <c r="L7" s="187"/>
      <c r="M7" s="20"/>
      <c r="N7" s="187"/>
      <c r="O7" s="20"/>
      <c r="P7" s="187"/>
      <c r="Q7" s="160"/>
      <c r="S7" s="385"/>
      <c r="V7" s="97"/>
      <c r="W7" s="97"/>
      <c r="X7" s="97"/>
      <c r="Z7" s="97"/>
      <c r="AA7" s="97"/>
      <c r="AB7" s="97"/>
      <c r="AD7" s="97"/>
      <c r="AE7" s="97"/>
    </row>
    <row r="8" spans="1:56" s="18" customFormat="1" x14ac:dyDescent="0.2">
      <c r="A8" s="164" t="s">
        <v>375</v>
      </c>
      <c r="B8" s="164" t="s">
        <v>132</v>
      </c>
      <c r="C8" s="26">
        <v>2164</v>
      </c>
      <c r="D8" s="261"/>
      <c r="E8" s="21"/>
      <c r="F8" s="261"/>
      <c r="G8" s="21"/>
      <c r="H8" s="261"/>
      <c r="I8" s="21"/>
      <c r="J8" s="352"/>
      <c r="L8" s="273"/>
      <c r="M8" s="21"/>
      <c r="N8" s="273"/>
      <c r="O8" s="21"/>
      <c r="P8" s="273"/>
      <c r="Q8" s="203"/>
      <c r="R8" s="101"/>
      <c r="S8" s="385"/>
      <c r="T8" s="93"/>
      <c r="U8" s="93"/>
      <c r="V8" s="97"/>
      <c r="W8" s="97"/>
      <c r="X8" s="97"/>
      <c r="Y8" s="93"/>
      <c r="Z8" s="97"/>
      <c r="AA8" s="97"/>
      <c r="AB8" s="97"/>
      <c r="AC8" s="93"/>
      <c r="AD8" s="97"/>
      <c r="AE8" s="97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101"/>
      <c r="BD8" s="101"/>
    </row>
    <row r="9" spans="1:56" x14ac:dyDescent="0.2">
      <c r="A9" s="157" t="s">
        <v>378</v>
      </c>
      <c r="B9" s="157" t="s">
        <v>144</v>
      </c>
      <c r="C9">
        <v>2573</v>
      </c>
      <c r="D9" s="168"/>
      <c r="E9" s="20"/>
      <c r="F9" s="168"/>
      <c r="G9" s="20"/>
      <c r="H9" s="168"/>
      <c r="I9" s="20"/>
      <c r="J9" s="351" t="s">
        <v>377</v>
      </c>
      <c r="K9">
        <f>SUM(C9:C15)</f>
        <v>16157</v>
      </c>
      <c r="L9" s="187">
        <v>6</v>
      </c>
      <c r="M9" s="20">
        <f t="shared" ref="M9:M36" si="4">K9/L9</f>
        <v>2692.8333333333335</v>
      </c>
      <c r="N9" s="187"/>
      <c r="O9" s="20"/>
      <c r="P9" s="187">
        <f t="shared" ref="P9:P36" si="5">SUM(L9+N9)</f>
        <v>6</v>
      </c>
      <c r="Q9" s="160">
        <f t="shared" ref="Q9:Q36" si="6">K9/P9</f>
        <v>2692.8333333333335</v>
      </c>
      <c r="S9" s="385"/>
      <c r="V9" s="97"/>
      <c r="W9" s="97"/>
      <c r="X9" s="97"/>
      <c r="Z9" s="97"/>
      <c r="AA9" s="97"/>
      <c r="AB9" s="97"/>
      <c r="AD9" s="97"/>
      <c r="AE9" s="97"/>
    </row>
    <row r="10" spans="1:56" x14ac:dyDescent="0.2">
      <c r="A10" s="157" t="s">
        <v>379</v>
      </c>
      <c r="B10" s="157" t="s">
        <v>179</v>
      </c>
      <c r="C10">
        <v>2601</v>
      </c>
      <c r="D10" s="168">
        <v>1</v>
      </c>
      <c r="E10" s="20">
        <f t="shared" si="2"/>
        <v>2601</v>
      </c>
      <c r="F10" s="168"/>
      <c r="G10" s="20"/>
      <c r="H10" s="168">
        <f t="shared" si="3"/>
        <v>1</v>
      </c>
      <c r="I10" s="20">
        <f t="shared" si="1"/>
        <v>2601</v>
      </c>
      <c r="J10" s="351"/>
      <c r="L10" s="187"/>
      <c r="M10" s="20"/>
      <c r="N10" s="187"/>
      <c r="O10" s="20"/>
      <c r="P10" s="187"/>
      <c r="Q10" s="160"/>
      <c r="S10" s="385"/>
      <c r="V10" s="97"/>
      <c r="W10" s="97"/>
      <c r="X10" s="97"/>
      <c r="Z10" s="97"/>
      <c r="AA10" s="97"/>
      <c r="AB10" s="97"/>
      <c r="AD10" s="97"/>
      <c r="AE10" s="97"/>
    </row>
    <row r="11" spans="1:56" x14ac:dyDescent="0.2">
      <c r="A11" s="157" t="s">
        <v>380</v>
      </c>
      <c r="B11" s="157" t="s">
        <v>186</v>
      </c>
      <c r="C11">
        <v>1481</v>
      </c>
      <c r="D11" s="168">
        <v>1</v>
      </c>
      <c r="E11" s="20">
        <f t="shared" si="2"/>
        <v>1481</v>
      </c>
      <c r="F11" s="168"/>
      <c r="G11" s="20"/>
      <c r="H11" s="168">
        <f t="shared" si="3"/>
        <v>1</v>
      </c>
      <c r="I11" s="20">
        <f t="shared" si="1"/>
        <v>1481</v>
      </c>
      <c r="J11" s="351"/>
      <c r="L11" s="187"/>
      <c r="M11" s="20"/>
      <c r="N11" s="187"/>
      <c r="O11" s="20"/>
      <c r="P11" s="187"/>
      <c r="Q11" s="160"/>
      <c r="S11" s="385"/>
      <c r="V11" s="97"/>
      <c r="W11" s="97"/>
      <c r="X11" s="97"/>
      <c r="Z11" s="97"/>
      <c r="AA11" s="97"/>
      <c r="AB11" s="97"/>
      <c r="AD11" s="97"/>
      <c r="AE11" s="97"/>
    </row>
    <row r="12" spans="1:56" x14ac:dyDescent="0.2">
      <c r="A12" s="157" t="s">
        <v>381</v>
      </c>
      <c r="B12" s="157" t="s">
        <v>203</v>
      </c>
      <c r="C12">
        <v>4067</v>
      </c>
      <c r="D12" s="168">
        <v>1</v>
      </c>
      <c r="E12" s="20">
        <f t="shared" si="2"/>
        <v>4067</v>
      </c>
      <c r="F12" s="168"/>
      <c r="G12" s="20"/>
      <c r="H12" s="168">
        <f t="shared" si="3"/>
        <v>1</v>
      </c>
      <c r="I12" s="20">
        <f t="shared" si="1"/>
        <v>4067</v>
      </c>
      <c r="J12" s="351"/>
      <c r="L12" s="187"/>
      <c r="M12" s="20"/>
      <c r="N12" s="187"/>
      <c r="O12" s="20"/>
      <c r="P12" s="187"/>
      <c r="Q12" s="160"/>
      <c r="S12" s="385"/>
      <c r="V12" s="97"/>
      <c r="W12" s="97"/>
      <c r="X12" s="97"/>
      <c r="Z12" s="97"/>
      <c r="AA12" s="97"/>
      <c r="AB12" s="97"/>
      <c r="AD12" s="97"/>
      <c r="AE12" s="97"/>
    </row>
    <row r="13" spans="1:56" x14ac:dyDescent="0.2">
      <c r="A13" s="157" t="s">
        <v>382</v>
      </c>
      <c r="B13" s="157" t="s">
        <v>206</v>
      </c>
      <c r="C13">
        <v>2581</v>
      </c>
      <c r="D13" s="168">
        <v>3</v>
      </c>
      <c r="E13" s="20">
        <f t="shared" si="2"/>
        <v>860.33333333333337</v>
      </c>
      <c r="F13" s="168"/>
      <c r="G13" s="20"/>
      <c r="H13" s="168">
        <f t="shared" si="3"/>
        <v>3</v>
      </c>
      <c r="I13" s="20">
        <f t="shared" si="1"/>
        <v>860.33333333333337</v>
      </c>
      <c r="J13" s="351"/>
      <c r="L13" s="187"/>
      <c r="M13" s="20"/>
      <c r="N13" s="187"/>
      <c r="O13" s="20"/>
      <c r="P13" s="187"/>
      <c r="Q13" s="160"/>
      <c r="S13" s="385"/>
      <c r="V13" s="97"/>
      <c r="W13" s="97"/>
      <c r="X13" s="97"/>
      <c r="Z13" s="97"/>
      <c r="AA13" s="97"/>
      <c r="AB13" s="97"/>
      <c r="AD13" s="97"/>
      <c r="AE13" s="97"/>
    </row>
    <row r="14" spans="1:56" x14ac:dyDescent="0.2">
      <c r="A14" s="157" t="s">
        <v>383</v>
      </c>
      <c r="B14" s="157" t="s">
        <v>247</v>
      </c>
      <c r="C14">
        <v>504</v>
      </c>
      <c r="D14" s="168"/>
      <c r="E14" s="20"/>
      <c r="F14" s="168"/>
      <c r="G14" s="20"/>
      <c r="H14" s="168"/>
      <c r="I14" s="20"/>
      <c r="J14" s="351"/>
      <c r="L14" s="187"/>
      <c r="M14" s="20"/>
      <c r="N14" s="187"/>
      <c r="O14" s="20"/>
      <c r="P14" s="187"/>
      <c r="Q14" s="160"/>
      <c r="S14" s="385"/>
      <c r="V14" s="97"/>
      <c r="W14" s="97"/>
      <c r="X14" s="97"/>
      <c r="Z14" s="97"/>
      <c r="AA14" s="97"/>
      <c r="AB14" s="97"/>
      <c r="AD14" s="97"/>
      <c r="AE14" s="97"/>
    </row>
    <row r="15" spans="1:56" s="18" customFormat="1" x14ac:dyDescent="0.2">
      <c r="A15" s="387" t="s">
        <v>384</v>
      </c>
      <c r="B15" s="387" t="s">
        <v>232</v>
      </c>
      <c r="C15" s="26">
        <v>2350</v>
      </c>
      <c r="D15" s="388"/>
      <c r="E15" s="21"/>
      <c r="F15" s="388"/>
      <c r="G15" s="21"/>
      <c r="H15" s="261"/>
      <c r="I15" s="21"/>
      <c r="J15" s="352"/>
      <c r="K15" s="26"/>
      <c r="L15" s="389"/>
      <c r="M15" s="21"/>
      <c r="N15" s="389"/>
      <c r="O15" s="21"/>
      <c r="P15" s="273"/>
      <c r="Q15" s="203"/>
      <c r="R15" s="101"/>
      <c r="S15" s="385"/>
      <c r="T15" s="94"/>
      <c r="U15" s="94"/>
      <c r="V15" s="97"/>
      <c r="W15" s="97"/>
      <c r="X15" s="97"/>
      <c r="Y15" s="94"/>
      <c r="Z15" s="97"/>
      <c r="AA15" s="97"/>
      <c r="AB15" s="97"/>
      <c r="AC15" s="93"/>
      <c r="AD15" s="97"/>
      <c r="AE15" s="97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101"/>
      <c r="BD15" s="101"/>
    </row>
    <row r="16" spans="1:56" x14ac:dyDescent="0.2">
      <c r="A16" s="157" t="s">
        <v>386</v>
      </c>
      <c r="B16" s="157" t="s">
        <v>169</v>
      </c>
      <c r="C16">
        <v>3095</v>
      </c>
      <c r="D16" s="168"/>
      <c r="E16" s="20"/>
      <c r="F16" s="168">
        <v>2</v>
      </c>
      <c r="G16" s="20">
        <f t="shared" si="0"/>
        <v>1547.5</v>
      </c>
      <c r="H16" s="168">
        <f t="shared" si="3"/>
        <v>2</v>
      </c>
      <c r="I16" s="20">
        <f t="shared" si="1"/>
        <v>1547.5</v>
      </c>
      <c r="J16" s="351" t="s">
        <v>385</v>
      </c>
      <c r="K16">
        <f>SUM(C16:C20)</f>
        <v>30720</v>
      </c>
      <c r="L16" s="187">
        <v>6</v>
      </c>
      <c r="M16" s="20">
        <f t="shared" si="4"/>
        <v>5120</v>
      </c>
      <c r="N16" s="187">
        <v>5</v>
      </c>
      <c r="O16" s="20">
        <f t="shared" ref="O16:O36" si="7">K16/N16</f>
        <v>6144</v>
      </c>
      <c r="P16" s="187">
        <f t="shared" si="5"/>
        <v>11</v>
      </c>
      <c r="Q16" s="160">
        <f t="shared" si="6"/>
        <v>2792.7272727272725</v>
      </c>
      <c r="S16" s="385"/>
      <c r="V16" s="97"/>
      <c r="W16" s="97"/>
      <c r="X16" s="97"/>
      <c r="Z16" s="97"/>
      <c r="AA16" s="97"/>
      <c r="AB16" s="97"/>
      <c r="AD16" s="97"/>
      <c r="AE16" s="97"/>
    </row>
    <row r="17" spans="1:56" x14ac:dyDescent="0.2">
      <c r="A17" s="157" t="s">
        <v>387</v>
      </c>
      <c r="B17" s="157" t="s">
        <v>215</v>
      </c>
      <c r="C17">
        <v>3318</v>
      </c>
      <c r="D17" s="168">
        <v>1</v>
      </c>
      <c r="E17" s="20">
        <f t="shared" si="2"/>
        <v>3318</v>
      </c>
      <c r="F17" s="168"/>
      <c r="G17" s="20"/>
      <c r="H17" s="168">
        <f t="shared" si="3"/>
        <v>1</v>
      </c>
      <c r="I17" s="20">
        <f t="shared" si="1"/>
        <v>3318</v>
      </c>
      <c r="J17" s="351"/>
      <c r="L17" s="187"/>
      <c r="M17" s="20"/>
      <c r="N17" s="187"/>
      <c r="O17" s="20"/>
      <c r="P17" s="187"/>
      <c r="Q17" s="160"/>
      <c r="S17" s="385"/>
      <c r="V17" s="97"/>
      <c r="W17" s="97"/>
      <c r="X17" s="97"/>
      <c r="Z17" s="97"/>
      <c r="AA17" s="97"/>
      <c r="AB17" s="97"/>
      <c r="AD17" s="97"/>
      <c r="AE17" s="97"/>
    </row>
    <row r="18" spans="1:56" x14ac:dyDescent="0.2">
      <c r="A18" s="157" t="s">
        <v>388</v>
      </c>
      <c r="B18" s="157" t="s">
        <v>236</v>
      </c>
      <c r="C18">
        <v>11026</v>
      </c>
      <c r="D18" s="168">
        <v>3</v>
      </c>
      <c r="E18" s="20">
        <f t="shared" si="2"/>
        <v>3675.3333333333335</v>
      </c>
      <c r="F18" s="168"/>
      <c r="G18" s="20"/>
      <c r="H18" s="168">
        <f t="shared" si="3"/>
        <v>3</v>
      </c>
      <c r="I18" s="20">
        <f>C18/H18</f>
        <v>3675.3333333333335</v>
      </c>
      <c r="J18" s="351"/>
      <c r="L18" s="187"/>
      <c r="M18" s="20"/>
      <c r="N18" s="187"/>
      <c r="O18" s="20"/>
      <c r="P18" s="187"/>
      <c r="Q18" s="160"/>
      <c r="S18" s="385"/>
      <c r="V18" s="97"/>
      <c r="W18" s="97"/>
      <c r="X18" s="97"/>
      <c r="Z18" s="97"/>
      <c r="AA18" s="97"/>
      <c r="AB18" s="97"/>
      <c r="AD18" s="97"/>
      <c r="AE18" s="97"/>
    </row>
    <row r="19" spans="1:56" x14ac:dyDescent="0.2">
      <c r="A19" s="157" t="s">
        <v>389</v>
      </c>
      <c r="B19" s="157" t="s">
        <v>237</v>
      </c>
      <c r="C19">
        <v>3097</v>
      </c>
      <c r="D19" s="168"/>
      <c r="E19" s="20"/>
      <c r="F19" s="168">
        <v>1</v>
      </c>
      <c r="G19" s="20">
        <f t="shared" si="0"/>
        <v>3097</v>
      </c>
      <c r="H19" s="168">
        <f t="shared" si="3"/>
        <v>1</v>
      </c>
      <c r="I19" s="20">
        <f t="shared" si="1"/>
        <v>3097</v>
      </c>
      <c r="J19" s="351"/>
      <c r="L19" s="187"/>
      <c r="M19" s="20"/>
      <c r="N19" s="187"/>
      <c r="O19" s="20"/>
      <c r="P19" s="187"/>
      <c r="Q19" s="160"/>
      <c r="S19" s="385"/>
      <c r="V19" s="97"/>
      <c r="W19" s="97"/>
      <c r="X19" s="97"/>
      <c r="Z19" s="97"/>
      <c r="AA19" s="97"/>
      <c r="AB19" s="97"/>
      <c r="AD19" s="97"/>
      <c r="AE19" s="97"/>
    </row>
    <row r="20" spans="1:56" s="18" customFormat="1" x14ac:dyDescent="0.2">
      <c r="A20" s="164" t="s">
        <v>390</v>
      </c>
      <c r="B20" s="164" t="s">
        <v>264</v>
      </c>
      <c r="C20" s="18">
        <v>10184</v>
      </c>
      <c r="D20" s="261">
        <v>2</v>
      </c>
      <c r="E20" s="21">
        <f t="shared" si="2"/>
        <v>5092</v>
      </c>
      <c r="F20" s="261">
        <v>2</v>
      </c>
      <c r="G20" s="21">
        <f t="shared" si="0"/>
        <v>5092</v>
      </c>
      <c r="H20" s="261">
        <f t="shared" si="3"/>
        <v>4</v>
      </c>
      <c r="I20" s="21">
        <f t="shared" si="1"/>
        <v>2546</v>
      </c>
      <c r="J20" s="352"/>
      <c r="L20" s="273"/>
      <c r="M20" s="21"/>
      <c r="N20" s="273"/>
      <c r="O20" s="21"/>
      <c r="P20" s="273"/>
      <c r="Q20" s="203"/>
      <c r="R20" s="101"/>
      <c r="S20" s="385"/>
      <c r="T20" s="93"/>
      <c r="U20" s="93"/>
      <c r="V20" s="97"/>
      <c r="W20" s="97"/>
      <c r="X20" s="97"/>
      <c r="Y20" s="93"/>
      <c r="Z20" s="97"/>
      <c r="AA20" s="97"/>
      <c r="AB20" s="97"/>
      <c r="AC20" s="93"/>
      <c r="AD20" s="97"/>
      <c r="AE20" s="97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101"/>
      <c r="BD20" s="101"/>
    </row>
    <row r="21" spans="1:56" s="31" customFormat="1" x14ac:dyDescent="0.2">
      <c r="A21" s="348" t="s">
        <v>392</v>
      </c>
      <c r="B21" s="348" t="s">
        <v>175</v>
      </c>
      <c r="C21" s="31">
        <v>13260</v>
      </c>
      <c r="D21" s="24">
        <v>3</v>
      </c>
      <c r="E21" s="33">
        <f t="shared" si="2"/>
        <v>4420</v>
      </c>
      <c r="F21" s="24">
        <v>2</v>
      </c>
      <c r="G21" s="33">
        <f t="shared" si="0"/>
        <v>6630</v>
      </c>
      <c r="H21" s="24">
        <f t="shared" si="3"/>
        <v>5</v>
      </c>
      <c r="I21" s="33">
        <f t="shared" si="1"/>
        <v>2652</v>
      </c>
      <c r="J21" s="353" t="s">
        <v>391</v>
      </c>
      <c r="K21" s="31">
        <v>13260</v>
      </c>
      <c r="L21" s="358">
        <v>3</v>
      </c>
      <c r="M21" s="33">
        <f t="shared" si="4"/>
        <v>4420</v>
      </c>
      <c r="N21" s="358">
        <v>2</v>
      </c>
      <c r="O21" s="33">
        <f t="shared" si="7"/>
        <v>6630</v>
      </c>
      <c r="P21" s="358">
        <f t="shared" si="5"/>
        <v>5</v>
      </c>
      <c r="Q21" s="359">
        <f t="shared" si="6"/>
        <v>2652</v>
      </c>
      <c r="R21" s="101"/>
      <c r="S21" s="385"/>
      <c r="T21" s="93"/>
      <c r="U21" s="93"/>
      <c r="V21" s="97"/>
      <c r="W21" s="97"/>
      <c r="X21" s="97"/>
      <c r="Y21" s="93"/>
      <c r="Z21" s="97"/>
      <c r="AA21" s="97"/>
      <c r="AB21" s="97"/>
      <c r="AC21" s="93"/>
      <c r="AD21" s="97"/>
      <c r="AE21" s="97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101"/>
      <c r="BD21" s="101"/>
    </row>
    <row r="22" spans="1:56" x14ac:dyDescent="0.2">
      <c r="A22" s="157" t="s">
        <v>393</v>
      </c>
      <c r="B22" s="157" t="s">
        <v>245</v>
      </c>
      <c r="C22">
        <v>14598</v>
      </c>
      <c r="D22" s="349">
        <v>6</v>
      </c>
      <c r="E22" s="20">
        <f t="shared" si="2"/>
        <v>2433</v>
      </c>
      <c r="F22" s="168"/>
      <c r="G22" s="20"/>
      <c r="H22" s="168">
        <f t="shared" si="3"/>
        <v>6</v>
      </c>
      <c r="I22" s="20">
        <f t="shared" si="1"/>
        <v>2433</v>
      </c>
      <c r="J22" s="351" t="s">
        <v>396</v>
      </c>
      <c r="K22">
        <f>SUM(C22:C24)</f>
        <v>23231</v>
      </c>
      <c r="L22" s="187">
        <v>9</v>
      </c>
      <c r="M22" s="20">
        <f t="shared" si="4"/>
        <v>2581.2222222222222</v>
      </c>
      <c r="N22" s="187"/>
      <c r="O22" s="20"/>
      <c r="P22" s="187">
        <f t="shared" si="5"/>
        <v>9</v>
      </c>
      <c r="Q22" s="160">
        <f t="shared" si="6"/>
        <v>2581.2222222222222</v>
      </c>
      <c r="S22" s="385"/>
      <c r="V22" s="97"/>
      <c r="W22" s="97"/>
      <c r="X22" s="97"/>
      <c r="Z22" s="97"/>
      <c r="AA22" s="97"/>
      <c r="AB22" s="97"/>
      <c r="AD22" s="97"/>
      <c r="AE22" s="97"/>
    </row>
    <row r="23" spans="1:56" x14ac:dyDescent="0.2">
      <c r="A23" s="157" t="s">
        <v>394</v>
      </c>
      <c r="B23" s="157" t="s">
        <v>282</v>
      </c>
      <c r="C23">
        <v>2254</v>
      </c>
      <c r="D23" s="349">
        <v>1</v>
      </c>
      <c r="E23" s="20">
        <f t="shared" si="2"/>
        <v>2254</v>
      </c>
      <c r="F23" s="168"/>
      <c r="G23" s="20"/>
      <c r="H23" s="168">
        <f t="shared" si="3"/>
        <v>1</v>
      </c>
      <c r="I23" s="20">
        <f t="shared" si="1"/>
        <v>2254</v>
      </c>
      <c r="J23" s="351"/>
      <c r="L23" s="187"/>
      <c r="M23" s="20"/>
      <c r="N23" s="187"/>
      <c r="O23" s="20"/>
      <c r="P23" s="187"/>
      <c r="Q23" s="160"/>
      <c r="S23" s="385"/>
      <c r="V23" s="97"/>
      <c r="W23" s="97"/>
      <c r="X23" s="97"/>
      <c r="Z23" s="97"/>
      <c r="AA23" s="97"/>
      <c r="AB23" s="97"/>
      <c r="AD23" s="97"/>
      <c r="AE23" s="97"/>
    </row>
    <row r="24" spans="1:56" s="18" customFormat="1" x14ac:dyDescent="0.2">
      <c r="A24" s="164" t="s">
        <v>395</v>
      </c>
      <c r="B24" s="164" t="s">
        <v>290</v>
      </c>
      <c r="C24" s="18">
        <v>6379</v>
      </c>
      <c r="D24" s="261">
        <v>2</v>
      </c>
      <c r="E24" s="21">
        <f t="shared" si="2"/>
        <v>3189.5</v>
      </c>
      <c r="F24" s="261"/>
      <c r="G24" s="21"/>
      <c r="H24" s="261">
        <f t="shared" si="3"/>
        <v>2</v>
      </c>
      <c r="I24" s="21">
        <f t="shared" si="1"/>
        <v>3189.5</v>
      </c>
      <c r="J24" s="352"/>
      <c r="L24" s="273"/>
      <c r="M24" s="21"/>
      <c r="N24" s="273"/>
      <c r="O24" s="21"/>
      <c r="P24" s="273"/>
      <c r="Q24" s="203"/>
      <c r="R24" s="101"/>
      <c r="S24" s="385"/>
      <c r="T24" s="93"/>
      <c r="U24" s="93"/>
      <c r="V24" s="97"/>
      <c r="W24" s="97"/>
      <c r="X24" s="97"/>
      <c r="Y24" s="93"/>
      <c r="Z24" s="97"/>
      <c r="AA24" s="97"/>
      <c r="AB24" s="97"/>
      <c r="AC24" s="93"/>
      <c r="AD24" s="97"/>
      <c r="AE24" s="97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101"/>
      <c r="BD24" s="101"/>
    </row>
    <row r="25" spans="1:56" x14ac:dyDescent="0.2">
      <c r="A25" s="157" t="s">
        <v>398</v>
      </c>
      <c r="B25" s="157" t="s">
        <v>266</v>
      </c>
      <c r="C25">
        <v>3228</v>
      </c>
      <c r="D25" s="349">
        <v>1</v>
      </c>
      <c r="E25" s="20">
        <f t="shared" si="2"/>
        <v>3228</v>
      </c>
      <c r="F25" s="168">
        <v>1</v>
      </c>
      <c r="G25" s="20">
        <f t="shared" si="0"/>
        <v>3228</v>
      </c>
      <c r="H25" s="168">
        <f t="shared" si="3"/>
        <v>2</v>
      </c>
      <c r="I25" s="20">
        <f t="shared" si="1"/>
        <v>1614</v>
      </c>
      <c r="J25" s="351" t="s">
        <v>397</v>
      </c>
      <c r="K25">
        <f>SUM(C25:C27)</f>
        <v>44689</v>
      </c>
      <c r="L25" s="187">
        <v>13</v>
      </c>
      <c r="M25" s="20">
        <f t="shared" si="4"/>
        <v>3437.6153846153848</v>
      </c>
      <c r="N25" s="187">
        <v>9</v>
      </c>
      <c r="O25" s="20">
        <f t="shared" si="7"/>
        <v>4965.4444444444443</v>
      </c>
      <c r="P25" s="187">
        <f t="shared" si="5"/>
        <v>22</v>
      </c>
      <c r="Q25" s="160">
        <f t="shared" si="6"/>
        <v>2031.3181818181818</v>
      </c>
      <c r="S25" s="385"/>
      <c r="V25" s="97"/>
      <c r="W25" s="97"/>
      <c r="X25" s="97"/>
      <c r="Z25" s="97"/>
      <c r="AA25" s="97"/>
      <c r="AB25" s="97"/>
      <c r="AD25" s="97"/>
      <c r="AE25" s="97"/>
    </row>
    <row r="26" spans="1:56" x14ac:dyDescent="0.2">
      <c r="A26" s="157" t="s">
        <v>399</v>
      </c>
      <c r="B26" s="157" t="s">
        <v>268</v>
      </c>
      <c r="C26">
        <v>8710</v>
      </c>
      <c r="D26" s="349">
        <v>2</v>
      </c>
      <c r="E26" s="20">
        <f t="shared" si="2"/>
        <v>4355</v>
      </c>
      <c r="F26" s="168"/>
      <c r="G26" s="20"/>
      <c r="H26" s="168">
        <f t="shared" si="3"/>
        <v>2</v>
      </c>
      <c r="I26" s="20">
        <f t="shared" si="1"/>
        <v>4355</v>
      </c>
      <c r="J26" s="351"/>
      <c r="L26" s="187"/>
      <c r="M26" s="20"/>
      <c r="N26" s="187"/>
      <c r="O26" s="20"/>
      <c r="P26" s="187"/>
      <c r="Q26" s="160"/>
      <c r="S26" s="385"/>
      <c r="V26" s="97"/>
      <c r="W26" s="97"/>
      <c r="X26" s="97"/>
      <c r="Z26" s="97"/>
      <c r="AA26" s="97"/>
      <c r="AB26" s="97"/>
      <c r="AD26" s="97"/>
      <c r="AE26" s="97"/>
    </row>
    <row r="27" spans="1:56" s="18" customFormat="1" x14ac:dyDescent="0.2">
      <c r="A27" s="164" t="s">
        <v>400</v>
      </c>
      <c r="B27" s="164" t="s">
        <v>277</v>
      </c>
      <c r="C27" s="18">
        <v>32751</v>
      </c>
      <c r="D27" s="261">
        <v>10</v>
      </c>
      <c r="E27" s="21">
        <f t="shared" si="2"/>
        <v>3275.1</v>
      </c>
      <c r="F27" s="261">
        <v>8</v>
      </c>
      <c r="G27" s="21">
        <f t="shared" si="0"/>
        <v>4093.875</v>
      </c>
      <c r="H27" s="261">
        <f t="shared" si="3"/>
        <v>18</v>
      </c>
      <c r="I27" s="21">
        <f t="shared" si="1"/>
        <v>1819.5</v>
      </c>
      <c r="J27" s="352"/>
      <c r="L27" s="273"/>
      <c r="M27" s="21"/>
      <c r="N27" s="273"/>
      <c r="O27" s="21"/>
      <c r="P27" s="273"/>
      <c r="Q27" s="203"/>
      <c r="R27" s="101"/>
      <c r="S27" s="385"/>
      <c r="T27" s="93"/>
      <c r="U27" s="93"/>
      <c r="V27" s="97"/>
      <c r="W27" s="97"/>
      <c r="X27" s="97"/>
      <c r="Y27" s="93"/>
      <c r="Z27" s="97"/>
      <c r="AA27" s="97"/>
      <c r="AB27" s="97"/>
      <c r="AC27" s="93"/>
      <c r="AD27" s="97"/>
      <c r="AE27" s="97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101"/>
      <c r="BD27" s="101"/>
    </row>
    <row r="28" spans="1:56" x14ac:dyDescent="0.2">
      <c r="A28" s="157" t="s">
        <v>402</v>
      </c>
      <c r="B28" s="157" t="s">
        <v>116</v>
      </c>
      <c r="C28">
        <v>5447</v>
      </c>
      <c r="D28" s="168"/>
      <c r="E28" s="20"/>
      <c r="F28" s="168"/>
      <c r="G28" s="20"/>
      <c r="H28" s="168"/>
      <c r="I28" s="20"/>
      <c r="J28" s="351" t="s">
        <v>401</v>
      </c>
      <c r="K28">
        <f>SUM(C28:C33)</f>
        <v>42052</v>
      </c>
      <c r="L28" s="187">
        <v>13</v>
      </c>
      <c r="M28" s="20">
        <f t="shared" si="4"/>
        <v>3234.7692307692309</v>
      </c>
      <c r="N28" s="187"/>
      <c r="O28" s="20"/>
      <c r="P28" s="187">
        <f t="shared" si="5"/>
        <v>13</v>
      </c>
      <c r="Q28" s="160">
        <f t="shared" si="6"/>
        <v>3234.7692307692309</v>
      </c>
      <c r="S28" s="385"/>
      <c r="V28" s="97"/>
      <c r="W28" s="97"/>
      <c r="X28" s="97"/>
      <c r="Z28" s="97"/>
      <c r="AA28" s="97"/>
      <c r="AB28" s="97"/>
      <c r="AD28" s="97"/>
      <c r="AE28" s="97"/>
    </row>
    <row r="29" spans="1:56" x14ac:dyDescent="0.2">
      <c r="A29" s="157" t="s">
        <v>403</v>
      </c>
      <c r="B29" s="157" t="s">
        <v>219</v>
      </c>
      <c r="C29">
        <v>6084</v>
      </c>
      <c r="D29" s="168"/>
      <c r="E29" s="20"/>
      <c r="F29" s="168"/>
      <c r="G29" s="20"/>
      <c r="H29" s="168"/>
      <c r="I29" s="20"/>
      <c r="J29" s="351"/>
      <c r="L29" s="187"/>
      <c r="M29" s="20"/>
      <c r="N29" s="187"/>
      <c r="O29" s="20"/>
      <c r="P29" s="187"/>
      <c r="Q29" s="160"/>
      <c r="S29" s="385"/>
      <c r="V29" s="97"/>
      <c r="W29" s="97"/>
      <c r="X29" s="97"/>
      <c r="Z29" s="97"/>
      <c r="AA29" s="97"/>
      <c r="AB29" s="97"/>
      <c r="AD29" s="97"/>
      <c r="AE29" s="97"/>
    </row>
    <row r="30" spans="1:56" x14ac:dyDescent="0.2">
      <c r="A30" s="157" t="s">
        <v>404</v>
      </c>
      <c r="B30" s="157" t="s">
        <v>221</v>
      </c>
      <c r="C30">
        <v>4999</v>
      </c>
      <c r="D30" s="168">
        <v>3</v>
      </c>
      <c r="E30" s="20">
        <f t="shared" si="2"/>
        <v>1666.3333333333333</v>
      </c>
      <c r="F30" s="168"/>
      <c r="G30" s="20"/>
      <c r="H30" s="168">
        <f t="shared" si="3"/>
        <v>3</v>
      </c>
      <c r="I30" s="20">
        <f t="shared" si="1"/>
        <v>1666.3333333333333</v>
      </c>
      <c r="J30" s="351"/>
      <c r="L30" s="187"/>
      <c r="M30" s="20"/>
      <c r="N30" s="187"/>
      <c r="O30" s="20"/>
      <c r="P30" s="187"/>
      <c r="Q30" s="160"/>
      <c r="S30" s="385"/>
      <c r="V30" s="97"/>
      <c r="W30" s="97"/>
      <c r="X30" s="97"/>
      <c r="Z30" s="97"/>
      <c r="AA30" s="97"/>
      <c r="AB30" s="97"/>
      <c r="AD30" s="97"/>
      <c r="AE30" s="97"/>
    </row>
    <row r="31" spans="1:56" x14ac:dyDescent="0.2">
      <c r="A31" s="157" t="s">
        <v>405</v>
      </c>
      <c r="B31" s="157" t="s">
        <v>270</v>
      </c>
      <c r="C31">
        <v>1655</v>
      </c>
      <c r="D31" s="168"/>
      <c r="E31" s="20"/>
      <c r="F31" s="168"/>
      <c r="G31" s="20"/>
      <c r="H31" s="168"/>
      <c r="I31" s="20"/>
      <c r="J31" s="351"/>
      <c r="L31" s="187"/>
      <c r="M31" s="20"/>
      <c r="N31" s="187"/>
      <c r="O31" s="20"/>
      <c r="P31" s="187"/>
      <c r="Q31" s="160"/>
      <c r="S31" s="385"/>
      <c r="V31" s="97"/>
      <c r="W31" s="97"/>
      <c r="X31" s="97"/>
      <c r="Z31" s="97"/>
      <c r="AA31" s="97"/>
      <c r="AB31" s="97"/>
      <c r="AD31" s="97"/>
      <c r="AE31" s="97"/>
    </row>
    <row r="32" spans="1:56" x14ac:dyDescent="0.2">
      <c r="A32" s="157" t="s">
        <v>406</v>
      </c>
      <c r="B32" s="157" t="s">
        <v>285</v>
      </c>
      <c r="C32">
        <v>2603</v>
      </c>
      <c r="D32" s="168">
        <v>2</v>
      </c>
      <c r="E32" s="20">
        <f t="shared" si="2"/>
        <v>1301.5</v>
      </c>
      <c r="F32" s="168"/>
      <c r="G32" s="20"/>
      <c r="H32" s="168">
        <f t="shared" si="3"/>
        <v>2</v>
      </c>
      <c r="I32" s="20">
        <f t="shared" si="1"/>
        <v>1301.5</v>
      </c>
      <c r="J32" s="351"/>
      <c r="L32" s="187"/>
      <c r="M32" s="20"/>
      <c r="N32" s="187"/>
      <c r="O32" s="20"/>
      <c r="P32" s="187"/>
      <c r="Q32" s="160"/>
      <c r="S32" s="385"/>
      <c r="V32" s="97"/>
      <c r="W32" s="97"/>
      <c r="X32" s="97"/>
      <c r="Z32" s="97"/>
      <c r="AA32" s="97"/>
      <c r="AB32" s="97"/>
      <c r="AD32" s="97"/>
      <c r="AE32" s="97"/>
    </row>
    <row r="33" spans="1:56" s="18" customFormat="1" x14ac:dyDescent="0.2">
      <c r="A33" s="387" t="s">
        <v>407</v>
      </c>
      <c r="B33" s="387" t="s">
        <v>291</v>
      </c>
      <c r="C33" s="26">
        <v>21264</v>
      </c>
      <c r="D33" s="388">
        <v>8</v>
      </c>
      <c r="E33" s="21">
        <f t="shared" si="2"/>
        <v>2658</v>
      </c>
      <c r="F33" s="388"/>
      <c r="G33" s="21"/>
      <c r="H33" s="261">
        <f t="shared" si="3"/>
        <v>8</v>
      </c>
      <c r="I33" s="21">
        <f t="shared" si="1"/>
        <v>2658</v>
      </c>
      <c r="J33" s="352"/>
      <c r="K33" s="26"/>
      <c r="L33" s="389"/>
      <c r="M33" s="21"/>
      <c r="N33" s="389"/>
      <c r="O33" s="21"/>
      <c r="P33" s="273"/>
      <c r="Q33" s="203"/>
      <c r="R33" s="101"/>
      <c r="S33" s="385"/>
      <c r="T33" s="94"/>
      <c r="U33" s="94"/>
      <c r="V33" s="97"/>
      <c r="W33" s="97"/>
      <c r="X33" s="97"/>
      <c r="Y33" s="94"/>
      <c r="Z33" s="97"/>
      <c r="AA33" s="97"/>
      <c r="AB33" s="97"/>
      <c r="AC33" s="93"/>
      <c r="AD33" s="97"/>
      <c r="AE33" s="97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101"/>
      <c r="BD33" s="101"/>
    </row>
    <row r="34" spans="1:56" x14ac:dyDescent="0.2">
      <c r="A34" s="157" t="s">
        <v>409</v>
      </c>
      <c r="B34" s="157" t="s">
        <v>259</v>
      </c>
      <c r="C34">
        <v>19004</v>
      </c>
      <c r="D34" s="168">
        <v>4</v>
      </c>
      <c r="E34" s="20">
        <f t="shared" si="2"/>
        <v>4751</v>
      </c>
      <c r="F34" s="168">
        <v>3</v>
      </c>
      <c r="G34" s="20">
        <f t="shared" si="0"/>
        <v>6334.666666666667</v>
      </c>
      <c r="H34" s="168">
        <f t="shared" si="3"/>
        <v>7</v>
      </c>
      <c r="I34" s="20">
        <f t="shared" si="1"/>
        <v>2714.8571428571427</v>
      </c>
      <c r="J34" s="351" t="s">
        <v>408</v>
      </c>
      <c r="K34">
        <f>SUM(C34:C35)</f>
        <v>19998</v>
      </c>
      <c r="L34" s="187">
        <v>4</v>
      </c>
      <c r="M34" s="20">
        <f t="shared" si="4"/>
        <v>4999.5</v>
      </c>
      <c r="N34" s="187">
        <v>3</v>
      </c>
      <c r="O34" s="20">
        <f t="shared" si="7"/>
        <v>6666</v>
      </c>
      <c r="P34" s="187">
        <f t="shared" si="5"/>
        <v>7</v>
      </c>
      <c r="Q34" s="160">
        <f t="shared" si="6"/>
        <v>2856.8571428571427</v>
      </c>
      <c r="S34" s="385"/>
      <c r="V34" s="97"/>
      <c r="W34" s="97"/>
      <c r="X34" s="97"/>
      <c r="Z34" s="97"/>
      <c r="AA34" s="97"/>
      <c r="AB34" s="97"/>
      <c r="AD34" s="97"/>
      <c r="AE34" s="97"/>
    </row>
    <row r="35" spans="1:56" s="18" customFormat="1" ht="13.5" thickBot="1" x14ac:dyDescent="0.25">
      <c r="A35" s="158" t="s">
        <v>410</v>
      </c>
      <c r="B35" s="158" t="s">
        <v>130</v>
      </c>
      <c r="C35" s="101">
        <v>994</v>
      </c>
      <c r="D35" s="168"/>
      <c r="E35" s="32"/>
      <c r="F35" s="168"/>
      <c r="G35" s="32"/>
      <c r="H35" s="168"/>
      <c r="I35" s="32"/>
      <c r="J35" s="386"/>
      <c r="K35" s="101"/>
      <c r="L35" s="187"/>
      <c r="M35" s="32"/>
      <c r="N35" s="187"/>
      <c r="O35" s="32"/>
      <c r="P35" s="187"/>
      <c r="Q35" s="160"/>
      <c r="R35" s="101"/>
      <c r="S35" s="96"/>
      <c r="T35" s="93"/>
      <c r="U35" s="93"/>
      <c r="V35" s="97"/>
      <c r="W35" s="97"/>
      <c r="X35" s="97"/>
      <c r="Y35" s="93"/>
      <c r="Z35" s="97"/>
      <c r="AA35" s="97"/>
      <c r="AB35" s="97"/>
      <c r="AC35" s="93"/>
      <c r="AD35" s="97"/>
      <c r="AE35" s="97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101"/>
      <c r="BD35" s="101"/>
    </row>
    <row r="36" spans="1:56" s="63" customFormat="1" ht="15" customHeight="1" thickBot="1" x14ac:dyDescent="0.25">
      <c r="A36" s="139" t="s">
        <v>411</v>
      </c>
      <c r="B36" s="140"/>
      <c r="C36" s="149">
        <f>SUM(C5:C35)</f>
        <v>253975</v>
      </c>
      <c r="D36" s="144">
        <f>SUM(D5:D35)</f>
        <v>72</v>
      </c>
      <c r="E36" s="141">
        <f t="shared" si="2"/>
        <v>3527.4305555555557</v>
      </c>
      <c r="F36" s="144">
        <f>SUM(F5:F35)</f>
        <v>28</v>
      </c>
      <c r="G36" s="141">
        <f t="shared" si="0"/>
        <v>9070.5357142857138</v>
      </c>
      <c r="H36" s="144">
        <f t="shared" si="3"/>
        <v>100</v>
      </c>
      <c r="I36" s="141">
        <f t="shared" si="1"/>
        <v>2539.75</v>
      </c>
      <c r="J36" s="362" t="s">
        <v>411</v>
      </c>
      <c r="K36" s="140">
        <f>SUM(K5:K34)</f>
        <v>253975</v>
      </c>
      <c r="L36" s="240">
        <f>SUM(L5:L35)</f>
        <v>72</v>
      </c>
      <c r="M36" s="141">
        <f t="shared" si="4"/>
        <v>3527.4305555555557</v>
      </c>
      <c r="N36" s="240">
        <f>SUM(N5:N35)</f>
        <v>28</v>
      </c>
      <c r="O36" s="141">
        <f t="shared" si="7"/>
        <v>9070.5357142857138</v>
      </c>
      <c r="P36" s="240">
        <f t="shared" si="5"/>
        <v>100</v>
      </c>
      <c r="Q36" s="142">
        <f t="shared" si="6"/>
        <v>2539.75</v>
      </c>
      <c r="R36" s="82"/>
      <c r="S36" s="95"/>
      <c r="T36" s="95"/>
      <c r="U36" s="95"/>
      <c r="V36" s="183"/>
      <c r="W36" s="183"/>
      <c r="X36" s="97"/>
      <c r="Y36" s="95"/>
      <c r="Z36" s="183"/>
      <c r="AA36" s="97"/>
      <c r="AB36" s="97"/>
      <c r="AC36" s="95"/>
      <c r="AD36" s="183"/>
      <c r="AE36" s="97"/>
      <c r="AF36" s="95"/>
      <c r="AG36" s="95"/>
      <c r="AH36" s="183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82"/>
      <c r="BD36" s="82"/>
    </row>
    <row r="38" spans="1:56" s="87" customFormat="1" x14ac:dyDescent="0.2">
      <c r="A38" s="92" t="s">
        <v>597</v>
      </c>
      <c r="B38" s="663" t="s">
        <v>681</v>
      </c>
      <c r="R38" s="101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101"/>
      <c r="BD38" s="101"/>
    </row>
    <row r="39" spans="1:56" s="87" customFormat="1" x14ac:dyDescent="0.2">
      <c r="B39" s="87" t="s">
        <v>305</v>
      </c>
      <c r="R39" s="101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101"/>
      <c r="BD39" s="101"/>
    </row>
    <row r="40" spans="1:56" s="87" customFormat="1" x14ac:dyDescent="0.2">
      <c r="R40" s="101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101"/>
      <c r="BD40" s="101"/>
    </row>
    <row r="41" spans="1:56" s="87" customFormat="1" x14ac:dyDescent="0.2">
      <c r="R41" s="101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101"/>
      <c r="BD41" s="101"/>
    </row>
    <row r="42" spans="1:56" s="87" customFormat="1" ht="15" x14ac:dyDescent="0.25">
      <c r="A42" s="138" t="s">
        <v>648</v>
      </c>
      <c r="R42" s="101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101"/>
      <c r="BD42" s="101"/>
    </row>
    <row r="43" spans="1:56" s="87" customFormat="1" ht="13.5" thickBot="1" x14ac:dyDescent="0.25">
      <c r="R43" s="101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101"/>
      <c r="BD43" s="101"/>
    </row>
    <row r="44" spans="1:56" s="87" customFormat="1" ht="48.75" thickBot="1" x14ac:dyDescent="0.25">
      <c r="B44" s="153" t="s">
        <v>588</v>
      </c>
      <c r="C44" s="156" t="s">
        <v>711</v>
      </c>
      <c r="D44" s="159" t="s">
        <v>712</v>
      </c>
      <c r="E44" s="154" t="s">
        <v>713</v>
      </c>
      <c r="F44" s="152" t="s">
        <v>710</v>
      </c>
      <c r="G44" s="155" t="s">
        <v>709</v>
      </c>
      <c r="H44" s="154" t="s">
        <v>714</v>
      </c>
      <c r="I44" s="151" t="s">
        <v>715</v>
      </c>
      <c r="J44" s="152" t="s">
        <v>758</v>
      </c>
      <c r="K44" s="155" t="s">
        <v>729</v>
      </c>
      <c r="L44" s="154" t="s">
        <v>731</v>
      </c>
      <c r="M44" s="152" t="s">
        <v>717</v>
      </c>
      <c r="N44" s="155" t="s">
        <v>718</v>
      </c>
      <c r="R44" s="101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101"/>
      <c r="BD44" s="101"/>
    </row>
    <row r="45" spans="1:56" s="87" customFormat="1" x14ac:dyDescent="0.2">
      <c r="B45" s="351" t="s">
        <v>376</v>
      </c>
      <c r="C45" s="101">
        <v>63868</v>
      </c>
      <c r="D45" s="349">
        <v>18</v>
      </c>
      <c r="E45" s="97">
        <f>C45/D45</f>
        <v>3548.2222222222222</v>
      </c>
      <c r="F45" s="364">
        <f t="shared" ref="F45:F53" si="8">C45/2500</f>
        <v>25.5472</v>
      </c>
      <c r="G45" s="178">
        <f>D45-F45</f>
        <v>-7.5472000000000001</v>
      </c>
      <c r="H45" s="349">
        <v>9</v>
      </c>
      <c r="I45" s="97">
        <f>C45/H45</f>
        <v>7096.4444444444443</v>
      </c>
      <c r="J45" s="364">
        <f>C45/5000</f>
        <v>12.7736</v>
      </c>
      <c r="K45" s="178">
        <f>H45-J45</f>
        <v>-3.7736000000000001</v>
      </c>
      <c r="L45" s="349">
        <f>SUM(D45+H45)</f>
        <v>27</v>
      </c>
      <c r="M45" s="97">
        <f>C45/L45</f>
        <v>2365.4814814814813</v>
      </c>
      <c r="N45" s="166">
        <f>K45+G45</f>
        <v>-11.3208</v>
      </c>
      <c r="O45" s="88"/>
      <c r="R45" s="101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101"/>
      <c r="BD45" s="101"/>
    </row>
    <row r="46" spans="1:56" s="87" customFormat="1" x14ac:dyDescent="0.2">
      <c r="B46" s="351" t="s">
        <v>377</v>
      </c>
      <c r="C46" s="101">
        <v>16157</v>
      </c>
      <c r="D46" s="349">
        <v>6</v>
      </c>
      <c r="E46" s="97">
        <f t="shared" ref="E46" si="9">C46/D46</f>
        <v>2692.8333333333335</v>
      </c>
      <c r="F46" s="364">
        <f t="shared" si="8"/>
        <v>6.4627999999999997</v>
      </c>
      <c r="G46" s="178">
        <f>D46-F46</f>
        <v>-0.46279999999999966</v>
      </c>
      <c r="H46" s="349"/>
      <c r="I46" s="97"/>
      <c r="J46" s="364">
        <f t="shared" ref="J46:J53" si="10">C46/5000</f>
        <v>3.2313999999999998</v>
      </c>
      <c r="K46" s="178">
        <f t="shared" ref="K46:K53" si="11">H46-J46</f>
        <v>-3.2313999999999998</v>
      </c>
      <c r="L46" s="349">
        <f t="shared" ref="L46" si="12">SUM(D46+H46)</f>
        <v>6</v>
      </c>
      <c r="M46" s="97">
        <f t="shared" ref="M46" si="13">C46/L46</f>
        <v>2692.8333333333335</v>
      </c>
      <c r="N46" s="166">
        <f t="shared" ref="N46:N53" si="14">K46+G46</f>
        <v>-3.6941999999999995</v>
      </c>
      <c r="O46" s="88"/>
      <c r="R46" s="101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101"/>
      <c r="BD46" s="101"/>
    </row>
    <row r="47" spans="1:56" s="87" customFormat="1" x14ac:dyDescent="0.2">
      <c r="B47" s="351" t="s">
        <v>385</v>
      </c>
      <c r="C47" s="101">
        <v>30720</v>
      </c>
      <c r="D47" s="349">
        <v>6</v>
      </c>
      <c r="E47" s="97">
        <f t="shared" ref="E47" si="15">C47/D47</f>
        <v>5120</v>
      </c>
      <c r="F47" s="364">
        <f t="shared" si="8"/>
        <v>12.288</v>
      </c>
      <c r="G47" s="178">
        <f>D47-F47</f>
        <v>-6.2880000000000003</v>
      </c>
      <c r="H47" s="349">
        <v>5</v>
      </c>
      <c r="I47" s="97">
        <f t="shared" ref="I47" si="16">C47/H47</f>
        <v>6144</v>
      </c>
      <c r="J47" s="364">
        <f t="shared" si="10"/>
        <v>6.1440000000000001</v>
      </c>
      <c r="K47" s="178">
        <f t="shared" si="11"/>
        <v>-1.1440000000000001</v>
      </c>
      <c r="L47" s="349">
        <f t="shared" ref="L47" si="17">SUM(D47+H47)</f>
        <v>11</v>
      </c>
      <c r="M47" s="97">
        <f t="shared" ref="M47" si="18">C47/L47</f>
        <v>2792.7272727272725</v>
      </c>
      <c r="N47" s="166">
        <f t="shared" si="14"/>
        <v>-7.4320000000000004</v>
      </c>
      <c r="O47" s="88"/>
      <c r="R47" s="101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101"/>
      <c r="BD47" s="101"/>
    </row>
    <row r="48" spans="1:56" s="87" customFormat="1" x14ac:dyDescent="0.2">
      <c r="B48" s="351" t="s">
        <v>391</v>
      </c>
      <c r="C48" s="101">
        <v>13260</v>
      </c>
      <c r="D48" s="349">
        <v>3</v>
      </c>
      <c r="E48" s="97">
        <f t="shared" ref="E48:E49" si="19">C48/D48</f>
        <v>4420</v>
      </c>
      <c r="F48" s="364">
        <f t="shared" si="8"/>
        <v>5.3040000000000003</v>
      </c>
      <c r="G48" s="178">
        <f>D48-F48</f>
        <v>-2.3040000000000003</v>
      </c>
      <c r="H48" s="349">
        <v>2</v>
      </c>
      <c r="I48" s="97">
        <f t="shared" ref="I48" si="20">C48/H48</f>
        <v>6630</v>
      </c>
      <c r="J48" s="364">
        <f t="shared" si="10"/>
        <v>2.6520000000000001</v>
      </c>
      <c r="K48" s="178">
        <f t="shared" si="11"/>
        <v>-0.65200000000000014</v>
      </c>
      <c r="L48" s="349">
        <f t="shared" ref="L48:L49" si="21">SUM(D48+H48)</f>
        <v>5</v>
      </c>
      <c r="M48" s="97">
        <f t="shared" ref="M48:M49" si="22">C48/L48</f>
        <v>2652</v>
      </c>
      <c r="N48" s="166">
        <f t="shared" si="14"/>
        <v>-2.9560000000000004</v>
      </c>
      <c r="O48" s="88"/>
      <c r="R48" s="101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101"/>
      <c r="BD48" s="101"/>
    </row>
    <row r="49" spans="1:56" s="87" customFormat="1" x14ac:dyDescent="0.2">
      <c r="B49" s="351" t="s">
        <v>396</v>
      </c>
      <c r="C49" s="101">
        <v>23231</v>
      </c>
      <c r="D49" s="349">
        <v>9</v>
      </c>
      <c r="E49" s="97">
        <f t="shared" si="19"/>
        <v>2581.2222222222222</v>
      </c>
      <c r="F49" s="364">
        <f t="shared" si="8"/>
        <v>9.2924000000000007</v>
      </c>
      <c r="G49" s="178">
        <f>D49-F49</f>
        <v>-0.29240000000000066</v>
      </c>
      <c r="H49" s="349"/>
      <c r="I49" s="97"/>
      <c r="J49" s="364">
        <f t="shared" si="10"/>
        <v>4.6462000000000003</v>
      </c>
      <c r="K49" s="178">
        <f t="shared" si="11"/>
        <v>-4.6462000000000003</v>
      </c>
      <c r="L49" s="349">
        <f t="shared" si="21"/>
        <v>9</v>
      </c>
      <c r="M49" s="97">
        <f t="shared" si="22"/>
        <v>2581.2222222222222</v>
      </c>
      <c r="N49" s="166">
        <f t="shared" si="14"/>
        <v>-4.938600000000001</v>
      </c>
      <c r="O49" s="88"/>
      <c r="R49" s="101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101"/>
      <c r="BD49" s="101"/>
    </row>
    <row r="50" spans="1:56" s="87" customFormat="1" x14ac:dyDescent="0.2">
      <c r="B50" s="351" t="s">
        <v>397</v>
      </c>
      <c r="C50" s="101">
        <v>44689</v>
      </c>
      <c r="D50" s="349">
        <v>13</v>
      </c>
      <c r="E50" s="97">
        <f t="shared" ref="E50" si="23">C50/D50</f>
        <v>3437.6153846153848</v>
      </c>
      <c r="F50" s="364">
        <f t="shared" si="8"/>
        <v>17.875599999999999</v>
      </c>
      <c r="G50" s="178">
        <f t="shared" ref="G50:G53" si="24">D50-F50</f>
        <v>-4.8755999999999986</v>
      </c>
      <c r="H50" s="349">
        <v>9</v>
      </c>
      <c r="I50" s="97">
        <f t="shared" ref="I50" si="25">C50/H50</f>
        <v>4965.4444444444443</v>
      </c>
      <c r="J50" s="364">
        <f t="shared" si="10"/>
        <v>8.9377999999999993</v>
      </c>
      <c r="K50" s="178">
        <f t="shared" si="11"/>
        <v>6.2200000000000699E-2</v>
      </c>
      <c r="L50" s="349">
        <f t="shared" ref="L50" si="26">SUM(D50+H50)</f>
        <v>22</v>
      </c>
      <c r="M50" s="97">
        <f t="shared" ref="M50" si="27">C50/L50</f>
        <v>2031.3181818181818</v>
      </c>
      <c r="N50" s="166">
        <f t="shared" si="14"/>
        <v>-4.8133999999999979</v>
      </c>
      <c r="O50" s="88"/>
      <c r="R50" s="101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101"/>
      <c r="BD50" s="101"/>
    </row>
    <row r="51" spans="1:56" s="87" customFormat="1" x14ac:dyDescent="0.2">
      <c r="B51" s="351" t="s">
        <v>401</v>
      </c>
      <c r="C51" s="101">
        <v>42052</v>
      </c>
      <c r="D51" s="349">
        <v>13</v>
      </c>
      <c r="E51" s="97">
        <f t="shared" ref="E51" si="28">C51/D51</f>
        <v>3234.7692307692309</v>
      </c>
      <c r="F51" s="364">
        <f t="shared" si="8"/>
        <v>16.820799999999998</v>
      </c>
      <c r="G51" s="178">
        <f t="shared" si="24"/>
        <v>-3.8207999999999984</v>
      </c>
      <c r="H51" s="349"/>
      <c r="I51" s="97"/>
      <c r="J51" s="364">
        <f t="shared" si="10"/>
        <v>8.4103999999999992</v>
      </c>
      <c r="K51" s="178">
        <f t="shared" si="11"/>
        <v>-8.4103999999999992</v>
      </c>
      <c r="L51" s="349">
        <f t="shared" ref="L51" si="29">SUM(D51+H51)</f>
        <v>13</v>
      </c>
      <c r="M51" s="97">
        <f t="shared" ref="M51" si="30">C51/L51</f>
        <v>3234.7692307692309</v>
      </c>
      <c r="N51" s="166">
        <f t="shared" si="14"/>
        <v>-12.231199999999998</v>
      </c>
      <c r="O51" s="88"/>
      <c r="R51" s="101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101"/>
      <c r="BD51" s="101"/>
    </row>
    <row r="52" spans="1:56" s="87" customFormat="1" ht="13.5" thickBot="1" x14ac:dyDescent="0.25">
      <c r="B52" s="351" t="s">
        <v>408</v>
      </c>
      <c r="C52" s="101">
        <v>19998</v>
      </c>
      <c r="D52" s="349">
        <v>4</v>
      </c>
      <c r="E52" s="97">
        <f t="shared" ref="E52" si="31">C52/D52</f>
        <v>4999.5</v>
      </c>
      <c r="F52" s="364">
        <f t="shared" si="8"/>
        <v>7.9992000000000001</v>
      </c>
      <c r="G52" s="178">
        <f t="shared" si="24"/>
        <v>-3.9992000000000001</v>
      </c>
      <c r="H52" s="349">
        <v>3</v>
      </c>
      <c r="I52" s="97">
        <f t="shared" ref="I52" si="32">C52/H52</f>
        <v>6666</v>
      </c>
      <c r="J52" s="364">
        <f t="shared" si="10"/>
        <v>3.9996</v>
      </c>
      <c r="K52" s="178">
        <f t="shared" si="11"/>
        <v>-0.99960000000000004</v>
      </c>
      <c r="L52" s="349">
        <f t="shared" ref="L52" si="33">SUM(D52+H52)</f>
        <v>7</v>
      </c>
      <c r="M52" s="97">
        <f t="shared" ref="M52" si="34">C52/L52</f>
        <v>2856.8571428571427</v>
      </c>
      <c r="N52" s="166">
        <f t="shared" si="14"/>
        <v>-4.9988000000000001</v>
      </c>
      <c r="O52" s="88"/>
      <c r="R52" s="101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101"/>
      <c r="BD52" s="101"/>
    </row>
    <row r="53" spans="1:56" s="87" customFormat="1" ht="13.5" thickBot="1" x14ac:dyDescent="0.25">
      <c r="B53" s="362" t="s">
        <v>411</v>
      </c>
      <c r="C53" s="149">
        <v>253975</v>
      </c>
      <c r="D53" s="362">
        <f>SUM(D45:D52)</f>
        <v>72</v>
      </c>
      <c r="E53" s="366">
        <f t="shared" ref="E53" si="35">C53/D53</f>
        <v>3527.4305555555557</v>
      </c>
      <c r="F53" s="403">
        <f t="shared" si="8"/>
        <v>101.59</v>
      </c>
      <c r="G53" s="400">
        <f t="shared" si="24"/>
        <v>-29.590000000000003</v>
      </c>
      <c r="H53" s="362">
        <f>SUM(H45:H52)</f>
        <v>28</v>
      </c>
      <c r="I53" s="366">
        <f t="shared" ref="I53" si="36">C53/H53</f>
        <v>9070.5357142857138</v>
      </c>
      <c r="J53" s="403">
        <f t="shared" si="10"/>
        <v>50.795000000000002</v>
      </c>
      <c r="K53" s="400">
        <f t="shared" si="11"/>
        <v>-22.795000000000002</v>
      </c>
      <c r="L53" s="362">
        <f t="shared" ref="L53" si="37">SUM(D53+H53)</f>
        <v>100</v>
      </c>
      <c r="M53" s="366">
        <f t="shared" ref="M53" si="38">C53/L53</f>
        <v>2539.75</v>
      </c>
      <c r="N53" s="370">
        <f t="shared" si="14"/>
        <v>-52.385000000000005</v>
      </c>
      <c r="O53" s="88"/>
      <c r="R53" s="101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101"/>
      <c r="BD53" s="101"/>
    </row>
    <row r="54" spans="1:56" s="87" customFormat="1" x14ac:dyDescent="0.2">
      <c r="R54" s="101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101"/>
      <c r="BD54" s="101"/>
    </row>
    <row r="55" spans="1:56" s="87" customFormat="1" x14ac:dyDescent="0.2">
      <c r="A55" s="92" t="s">
        <v>597</v>
      </c>
      <c r="B55" s="663" t="s">
        <v>681</v>
      </c>
      <c r="R55" s="101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101"/>
      <c r="BD55" s="101"/>
    </row>
    <row r="56" spans="1:56" s="87" customFormat="1" x14ac:dyDescent="0.2">
      <c r="B56" s="87" t="s">
        <v>305</v>
      </c>
      <c r="R56" s="101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101"/>
      <c r="BD56" s="101"/>
    </row>
    <row r="57" spans="1:56" s="87" customFormat="1" x14ac:dyDescent="0.2">
      <c r="R57" s="101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101"/>
      <c r="BD57" s="101"/>
    </row>
    <row r="58" spans="1:56" s="87" customFormat="1" x14ac:dyDescent="0.2">
      <c r="R58" s="101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101"/>
      <c r="BD58" s="101"/>
    </row>
    <row r="59" spans="1:56" s="87" customFormat="1" ht="15" customHeight="1" x14ac:dyDescent="0.25">
      <c r="A59" s="138" t="s">
        <v>647</v>
      </c>
      <c r="R59" s="101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101"/>
      <c r="BD59" s="101"/>
    </row>
    <row r="60" spans="1:56" ht="13.5" thickBot="1" x14ac:dyDescent="0.25">
      <c r="M60" s="130" t="s">
        <v>596</v>
      </c>
      <c r="N60" s="131"/>
      <c r="O60" s="131"/>
      <c r="P60" s="3"/>
      <c r="Q60" s="3"/>
    </row>
    <row r="61" spans="1:56" s="87" customFormat="1" ht="23.25" x14ac:dyDescent="0.25">
      <c r="B61" s="394" t="s">
        <v>621</v>
      </c>
      <c r="C61" s="373" t="s">
        <v>376</v>
      </c>
      <c r="D61" s="373" t="s">
        <v>391</v>
      </c>
      <c r="E61" s="373" t="s">
        <v>615</v>
      </c>
      <c r="F61" s="373" t="s">
        <v>616</v>
      </c>
      <c r="G61" s="373" t="s">
        <v>617</v>
      </c>
      <c r="H61" s="373" t="s">
        <v>618</v>
      </c>
      <c r="I61" s="373" t="s">
        <v>619</v>
      </c>
      <c r="J61" s="373" t="s">
        <v>620</v>
      </c>
      <c r="K61" s="774" t="s">
        <v>707</v>
      </c>
      <c r="M61" s="289" t="s">
        <v>59</v>
      </c>
      <c r="N61" s="256">
        <f>K62+K63+K64+K65+K66</f>
        <v>72</v>
      </c>
      <c r="O61" s="856" t="s">
        <v>622</v>
      </c>
      <c r="P61" s="856"/>
      <c r="Q61" s="856"/>
      <c r="R61" s="101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101"/>
      <c r="BD61" s="101"/>
    </row>
    <row r="62" spans="1:56" s="87" customFormat="1" ht="23.25" x14ac:dyDescent="0.25">
      <c r="B62" s="298" t="s">
        <v>37</v>
      </c>
      <c r="C62" s="24">
        <v>7</v>
      </c>
      <c r="D62" s="24">
        <v>3</v>
      </c>
      <c r="E62" s="24">
        <v>1</v>
      </c>
      <c r="F62" s="24">
        <v>4</v>
      </c>
      <c r="G62" s="24">
        <v>4</v>
      </c>
      <c r="H62" s="24">
        <v>4</v>
      </c>
      <c r="I62" s="24">
        <v>7</v>
      </c>
      <c r="J62" s="24">
        <v>11</v>
      </c>
      <c r="K62" s="390">
        <f t="shared" ref="K62:K68" si="39">SUM(C62:J62)</f>
        <v>41</v>
      </c>
      <c r="M62" s="290" t="s">
        <v>593</v>
      </c>
      <c r="N62" s="257">
        <f>K67</f>
        <v>28</v>
      </c>
      <c r="O62" s="376" t="s">
        <v>613</v>
      </c>
      <c r="P62" s="375"/>
      <c r="Q62" s="39"/>
      <c r="R62" s="101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101"/>
      <c r="BD62" s="101"/>
    </row>
    <row r="63" spans="1:56" s="87" customFormat="1" ht="22.5" x14ac:dyDescent="0.2">
      <c r="B63" s="298" t="s">
        <v>38</v>
      </c>
      <c r="C63" s="24">
        <v>10</v>
      </c>
      <c r="D63" s="24"/>
      <c r="E63" s="24">
        <v>5</v>
      </c>
      <c r="F63" s="24">
        <v>2</v>
      </c>
      <c r="G63" s="24"/>
      <c r="H63" s="24">
        <v>2</v>
      </c>
      <c r="I63" s="24">
        <v>5</v>
      </c>
      <c r="J63" s="24">
        <v>2</v>
      </c>
      <c r="K63" s="390">
        <f t="shared" si="39"/>
        <v>26</v>
      </c>
      <c r="M63" s="129" t="s">
        <v>599</v>
      </c>
      <c r="N63" s="129"/>
      <c r="O63" s="93"/>
      <c r="P63" s="93"/>
      <c r="Q63" s="97"/>
      <c r="R63" s="101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101"/>
      <c r="BD63" s="101"/>
    </row>
    <row r="64" spans="1:56" s="87" customFormat="1" ht="14.25" x14ac:dyDescent="0.2">
      <c r="B64" s="298" t="s">
        <v>41</v>
      </c>
      <c r="C64" s="24">
        <v>1</v>
      </c>
      <c r="D64" s="24"/>
      <c r="E64" s="24"/>
      <c r="F64" s="24"/>
      <c r="G64" s="24"/>
      <c r="H64" s="24"/>
      <c r="I64" s="24"/>
      <c r="J64" s="24"/>
      <c r="K64" s="390">
        <f t="shared" si="39"/>
        <v>1</v>
      </c>
      <c r="M64" s="108"/>
      <c r="N64" s="197" t="s">
        <v>600</v>
      </c>
      <c r="O64" s="100"/>
      <c r="P64" s="100"/>
      <c r="Q64" s="98"/>
      <c r="R64" s="101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101"/>
      <c r="BD64" s="101"/>
    </row>
    <row r="65" spans="1:56" s="87" customFormat="1" x14ac:dyDescent="0.2">
      <c r="B65" s="298" t="s">
        <v>43</v>
      </c>
      <c r="C65" s="24"/>
      <c r="D65" s="24"/>
      <c r="E65" s="24"/>
      <c r="F65" s="24"/>
      <c r="G65" s="24"/>
      <c r="H65" s="24"/>
      <c r="I65" s="24">
        <v>1</v>
      </c>
      <c r="J65" s="24"/>
      <c r="K65" s="390">
        <f t="shared" si="39"/>
        <v>1</v>
      </c>
      <c r="R65" s="101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101"/>
      <c r="BD65" s="101"/>
    </row>
    <row r="66" spans="1:56" s="87" customFormat="1" ht="22.5" x14ac:dyDescent="0.2">
      <c r="B66" s="298" t="s">
        <v>42</v>
      </c>
      <c r="C66" s="24"/>
      <c r="D66" s="24"/>
      <c r="E66" s="24"/>
      <c r="F66" s="24">
        <v>3</v>
      </c>
      <c r="G66" s="24"/>
      <c r="H66" s="24"/>
      <c r="I66" s="24"/>
      <c r="J66" s="24"/>
      <c r="K66" s="390">
        <f t="shared" si="39"/>
        <v>3</v>
      </c>
      <c r="R66" s="101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101"/>
      <c r="BD66" s="101"/>
    </row>
    <row r="67" spans="1:56" s="87" customFormat="1" ht="33.75" x14ac:dyDescent="0.2">
      <c r="B67" s="298" t="s">
        <v>49</v>
      </c>
      <c r="C67" s="24">
        <v>9</v>
      </c>
      <c r="D67" s="24">
        <v>2</v>
      </c>
      <c r="E67" s="24"/>
      <c r="F67" s="24"/>
      <c r="G67" s="24">
        <v>3</v>
      </c>
      <c r="H67" s="24">
        <v>5</v>
      </c>
      <c r="I67" s="24">
        <v>9</v>
      </c>
      <c r="J67" s="24"/>
      <c r="K67" s="391">
        <f t="shared" si="39"/>
        <v>28</v>
      </c>
      <c r="R67" s="101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101"/>
      <c r="BD67" s="101"/>
    </row>
    <row r="68" spans="1:56" s="87" customFormat="1" ht="13.5" thickBot="1" x14ac:dyDescent="0.25">
      <c r="B68" s="392" t="s">
        <v>2</v>
      </c>
      <c r="C68" s="384">
        <f t="shared" ref="C68:J68" si="40">SUM(C62:C67)</f>
        <v>27</v>
      </c>
      <c r="D68" s="384">
        <f t="shared" si="40"/>
        <v>5</v>
      </c>
      <c r="E68" s="384">
        <f t="shared" si="40"/>
        <v>6</v>
      </c>
      <c r="F68" s="384">
        <f t="shared" si="40"/>
        <v>9</v>
      </c>
      <c r="G68" s="384">
        <f t="shared" si="40"/>
        <v>7</v>
      </c>
      <c r="H68" s="384">
        <f t="shared" si="40"/>
        <v>11</v>
      </c>
      <c r="I68" s="384">
        <f t="shared" si="40"/>
        <v>22</v>
      </c>
      <c r="J68" s="384">
        <f t="shared" si="40"/>
        <v>13</v>
      </c>
      <c r="K68" s="393">
        <f t="shared" si="39"/>
        <v>100</v>
      </c>
      <c r="R68" s="101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101"/>
      <c r="BD68" s="101"/>
    </row>
    <row r="69" spans="1:56" s="87" customFormat="1" x14ac:dyDescent="0.2">
      <c r="R69" s="101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101"/>
      <c r="BD69" s="101"/>
    </row>
    <row r="70" spans="1:56" s="87" customFormat="1" x14ac:dyDescent="0.2">
      <c r="A70" s="87" t="s">
        <v>597</v>
      </c>
      <c r="B70" s="663" t="s">
        <v>681</v>
      </c>
      <c r="R70" s="101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101"/>
      <c r="BD70" s="101"/>
    </row>
    <row r="71" spans="1:56" s="87" customFormat="1" x14ac:dyDescent="0.2">
      <c r="R71" s="101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101"/>
      <c r="BD71" s="101"/>
    </row>
    <row r="72" spans="1:56" s="87" customFormat="1" x14ac:dyDescent="0.2">
      <c r="R72" s="101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101"/>
      <c r="BD72" s="101"/>
    </row>
    <row r="73" spans="1:56" s="87" customFormat="1" x14ac:dyDescent="0.2">
      <c r="R73" s="101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101"/>
      <c r="BD73" s="101"/>
    </row>
    <row r="74" spans="1:56" s="87" customFormat="1" x14ac:dyDescent="0.2">
      <c r="R74" s="101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101"/>
      <c r="BD74" s="101"/>
    </row>
    <row r="75" spans="1:56" s="87" customFormat="1" x14ac:dyDescent="0.2">
      <c r="R75" s="101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101"/>
      <c r="BD75" s="101"/>
    </row>
    <row r="76" spans="1:56" s="87" customFormat="1" x14ac:dyDescent="0.2">
      <c r="R76" s="101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101"/>
      <c r="BD76" s="101"/>
    </row>
    <row r="77" spans="1:56" s="87" customFormat="1" x14ac:dyDescent="0.2">
      <c r="R77" s="101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101"/>
      <c r="BD77" s="101"/>
    </row>
    <row r="78" spans="1:56" x14ac:dyDescent="0.2">
      <c r="A78" s="851"/>
      <c r="B78" s="661"/>
      <c r="C78" s="661"/>
      <c r="D78" s="661"/>
      <c r="E78" s="661"/>
      <c r="F78" s="661"/>
      <c r="G78" s="661"/>
      <c r="H78" s="661"/>
      <c r="I78" s="661"/>
      <c r="J78" s="661"/>
      <c r="K78" s="661"/>
      <c r="L78" s="661"/>
      <c r="M78" s="661"/>
      <c r="N78" s="661"/>
      <c r="O78" s="661"/>
      <c r="P78" s="661"/>
      <c r="Q78" s="661"/>
      <c r="R78" s="665"/>
      <c r="S78" s="665"/>
      <c r="T78" s="665"/>
    </row>
    <row r="79" spans="1:56" x14ac:dyDescent="0.2">
      <c r="A79" s="551"/>
      <c r="B79" s="661"/>
      <c r="C79" s="661"/>
      <c r="D79" s="661"/>
      <c r="E79" s="661"/>
      <c r="F79" s="661"/>
      <c r="G79" s="661"/>
      <c r="H79" s="661"/>
      <c r="I79" s="661"/>
      <c r="J79" s="661"/>
      <c r="K79" s="661"/>
      <c r="L79" s="661"/>
      <c r="M79" s="661"/>
      <c r="N79" s="661"/>
      <c r="O79" s="661"/>
      <c r="P79" s="661"/>
      <c r="Q79" s="661"/>
      <c r="R79" s="665"/>
      <c r="S79" s="665"/>
      <c r="T79" s="665"/>
    </row>
    <row r="80" spans="1:56" s="39" customFormat="1" ht="11.25" x14ac:dyDescent="0.2">
      <c r="A80" s="74"/>
      <c r="B80" s="75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70"/>
      <c r="N80" s="69"/>
      <c r="O80" s="69"/>
      <c r="P80" s="69"/>
      <c r="Q80" s="69"/>
      <c r="R80" s="121"/>
      <c r="S80" s="121"/>
      <c r="T80" s="121"/>
      <c r="U80" s="184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382"/>
      <c r="BD80" s="382"/>
    </row>
    <row r="81" spans="1:56" s="39" customFormat="1" ht="11.25" x14ac:dyDescent="0.2">
      <c r="A81" s="74"/>
      <c r="B81" s="75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70"/>
      <c r="N81" s="69"/>
      <c r="O81" s="69"/>
      <c r="P81" s="69"/>
      <c r="Q81" s="69"/>
      <c r="R81" s="121"/>
      <c r="S81" s="121"/>
      <c r="T81" s="121"/>
      <c r="U81" s="184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382"/>
      <c r="BD81" s="382"/>
    </row>
    <row r="82" spans="1:56" s="39" customFormat="1" ht="11.25" x14ac:dyDescent="0.2">
      <c r="A82" s="74"/>
      <c r="B82" s="75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70"/>
      <c r="N82" s="69"/>
      <c r="O82" s="69"/>
      <c r="P82" s="69"/>
      <c r="Q82" s="69"/>
      <c r="R82" s="121"/>
      <c r="S82" s="121"/>
      <c r="T82" s="121"/>
      <c r="U82" s="184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382"/>
      <c r="BD82" s="382"/>
    </row>
    <row r="83" spans="1:56" x14ac:dyDescent="0.2">
      <c r="A83" s="661"/>
      <c r="B83" s="661"/>
      <c r="C83" s="661"/>
      <c r="D83" s="661"/>
      <c r="E83" s="661"/>
      <c r="F83" s="661"/>
      <c r="G83" s="661"/>
      <c r="H83" s="661"/>
      <c r="I83" s="661"/>
      <c r="J83" s="661"/>
      <c r="K83" s="661"/>
      <c r="L83" s="661"/>
      <c r="M83" s="661"/>
      <c r="N83" s="661"/>
      <c r="O83" s="661"/>
      <c r="P83" s="661"/>
      <c r="Q83" s="661"/>
      <c r="R83" s="665"/>
      <c r="S83" s="665"/>
      <c r="T83" s="665"/>
    </row>
    <row r="84" spans="1:56" x14ac:dyDescent="0.2">
      <c r="A84" s="661"/>
      <c r="B84" s="661"/>
      <c r="C84" s="661"/>
      <c r="D84" s="661"/>
      <c r="E84" s="661"/>
      <c r="F84" s="661"/>
      <c r="G84" s="661"/>
      <c r="H84" s="661"/>
      <c r="I84" s="661"/>
      <c r="J84" s="661"/>
      <c r="K84" s="661"/>
      <c r="L84" s="661"/>
      <c r="M84" s="661"/>
      <c r="N84" s="661"/>
      <c r="O84" s="661"/>
      <c r="P84" s="661"/>
      <c r="Q84" s="661"/>
      <c r="R84" s="665"/>
      <c r="S84" s="665"/>
      <c r="T84" s="665"/>
    </row>
    <row r="85" spans="1:56" x14ac:dyDescent="0.2">
      <c r="A85" s="661"/>
      <c r="B85" s="661"/>
      <c r="C85" s="661"/>
      <c r="D85" s="661"/>
      <c r="E85" s="661"/>
      <c r="F85" s="661"/>
      <c r="G85" s="661"/>
      <c r="H85" s="661"/>
      <c r="I85" s="661"/>
      <c r="J85" s="661"/>
      <c r="K85" s="661"/>
      <c r="L85" s="661"/>
      <c r="M85" s="661"/>
      <c r="N85" s="661"/>
      <c r="O85" s="661"/>
      <c r="P85" s="661"/>
      <c r="Q85" s="661"/>
      <c r="R85" s="665"/>
      <c r="S85" s="665"/>
      <c r="T85" s="665"/>
    </row>
    <row r="86" spans="1:56" x14ac:dyDescent="0.2">
      <c r="A86" s="661"/>
      <c r="B86" s="661"/>
      <c r="C86" s="661"/>
      <c r="D86" s="661"/>
      <c r="E86" s="661"/>
      <c r="F86" s="661"/>
      <c r="G86" s="661"/>
      <c r="H86" s="661"/>
      <c r="I86" s="661"/>
      <c r="J86" s="661"/>
      <c r="K86" s="661"/>
      <c r="L86" s="661"/>
      <c r="M86" s="661"/>
      <c r="N86" s="661"/>
      <c r="O86" s="661"/>
      <c r="P86" s="661"/>
      <c r="Q86" s="661"/>
      <c r="R86" s="665"/>
      <c r="S86" s="665"/>
      <c r="T86" s="665"/>
    </row>
    <row r="87" spans="1:56" x14ac:dyDescent="0.2">
      <c r="A87" s="661"/>
      <c r="B87" s="661"/>
      <c r="C87" s="661"/>
      <c r="D87" s="661"/>
      <c r="E87" s="661"/>
      <c r="F87" s="661"/>
      <c r="G87" s="661"/>
      <c r="H87" s="661"/>
      <c r="I87" s="661"/>
      <c r="J87" s="661"/>
      <c r="K87" s="661"/>
      <c r="L87" s="661"/>
      <c r="M87" s="661"/>
      <c r="N87" s="661"/>
      <c r="O87" s="661"/>
      <c r="P87" s="661"/>
      <c r="Q87" s="661"/>
      <c r="R87" s="665"/>
      <c r="S87" s="665"/>
      <c r="T87" s="665"/>
    </row>
    <row r="91" spans="1:56" s="253" customFormat="1" x14ac:dyDescent="0.2">
      <c r="A91" s="101"/>
      <c r="B91" s="175"/>
      <c r="C91" s="175"/>
      <c r="D91" s="175"/>
      <c r="E91" s="175"/>
      <c r="F91" s="175"/>
      <c r="G91" s="175"/>
      <c r="H91" s="175"/>
      <c r="I91" s="175"/>
      <c r="J91" s="101"/>
      <c r="K91" s="112"/>
      <c r="L91" s="112"/>
      <c r="M91" s="377"/>
      <c r="N91" s="112"/>
      <c r="O91" s="112"/>
      <c r="P91" s="112"/>
      <c r="Q91" s="112"/>
      <c r="R91" s="112"/>
      <c r="S91" s="121"/>
      <c r="T91" s="121"/>
      <c r="U91" s="184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</row>
    <row r="92" spans="1:56" s="253" customFormat="1" x14ac:dyDescent="0.2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12"/>
      <c r="L92" s="112"/>
      <c r="M92" s="377"/>
      <c r="N92" s="112"/>
      <c r="O92" s="112"/>
      <c r="P92" s="112"/>
      <c r="Q92" s="112"/>
      <c r="R92" s="112"/>
      <c r="S92" s="121"/>
      <c r="T92" s="121"/>
      <c r="U92" s="184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</row>
    <row r="93" spans="1:56" s="253" customFormat="1" x14ac:dyDescent="0.2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12"/>
      <c r="L93" s="112"/>
      <c r="M93" s="377"/>
      <c r="N93" s="112"/>
      <c r="O93" s="112"/>
      <c r="P93" s="112"/>
      <c r="Q93" s="112"/>
      <c r="R93" s="112"/>
      <c r="S93" s="121"/>
      <c r="T93" s="121"/>
      <c r="U93" s="184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</row>
    <row r="94" spans="1:56" s="253" customFormat="1" x14ac:dyDescent="0.2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12"/>
      <c r="L94" s="112"/>
      <c r="M94" s="377"/>
      <c r="N94" s="112"/>
      <c r="O94" s="112"/>
      <c r="P94" s="112"/>
      <c r="Q94" s="112"/>
      <c r="R94" s="112"/>
      <c r="S94" s="121"/>
      <c r="T94" s="121"/>
      <c r="U94" s="184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</row>
    <row r="95" spans="1:56" s="253" customFormat="1" x14ac:dyDescent="0.2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12"/>
      <c r="L95" s="112"/>
      <c r="M95" s="377"/>
      <c r="N95" s="112"/>
      <c r="O95" s="112"/>
      <c r="P95" s="112"/>
      <c r="Q95" s="112"/>
      <c r="R95" s="112"/>
      <c r="S95" s="121"/>
      <c r="T95" s="121"/>
      <c r="U95" s="184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</row>
    <row r="96" spans="1:56" s="101" customFormat="1" x14ac:dyDescent="0.2"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</row>
    <row r="97" spans="1:54" s="253" customFormat="1" x14ac:dyDescent="0.2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S97" s="129"/>
      <c r="T97" s="129"/>
      <c r="U97" s="184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9"/>
      <c r="AM97" s="129"/>
      <c r="AN97" s="129"/>
      <c r="AO97" s="129"/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</row>
    <row r="98" spans="1:54" s="253" customFormat="1" x14ac:dyDescent="0.2">
      <c r="A98" s="175"/>
      <c r="B98" s="101"/>
      <c r="C98" s="101"/>
      <c r="D98" s="101"/>
      <c r="E98" s="101"/>
      <c r="F98" s="101"/>
      <c r="G98" s="101"/>
      <c r="H98" s="101"/>
      <c r="I98" s="101"/>
      <c r="J98" s="101"/>
      <c r="S98" s="129"/>
      <c r="T98" s="129"/>
      <c r="U98" s="184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9"/>
      <c r="AM98" s="129"/>
      <c r="AN98" s="129"/>
      <c r="AO98" s="129"/>
      <c r="AP98" s="129"/>
      <c r="AQ98" s="129"/>
      <c r="AR98" s="129"/>
      <c r="AS98" s="129"/>
      <c r="AT98" s="129"/>
      <c r="AU98" s="129"/>
      <c r="AV98" s="129"/>
      <c r="AW98" s="129"/>
      <c r="AX98" s="129"/>
      <c r="AY98" s="129"/>
      <c r="AZ98" s="129"/>
      <c r="BA98" s="129"/>
      <c r="BB98" s="129"/>
    </row>
    <row r="99" spans="1:54" s="253" customFormat="1" x14ac:dyDescent="0.2">
      <c r="E99" s="101"/>
      <c r="F99" s="101"/>
      <c r="G99" s="101"/>
      <c r="H99" s="101"/>
      <c r="I99" s="112"/>
      <c r="J99" s="112"/>
      <c r="K99" s="112"/>
      <c r="L99" s="112"/>
      <c r="M99" s="377"/>
      <c r="N99" s="112"/>
      <c r="O99" s="112"/>
      <c r="P99" s="112"/>
      <c r="Q99" s="112"/>
      <c r="R99" s="112"/>
      <c r="S99" s="121"/>
      <c r="T99" s="121"/>
      <c r="U99" s="184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9"/>
      <c r="AM99" s="129"/>
      <c r="AN99" s="129"/>
      <c r="AO99" s="129"/>
      <c r="AP99" s="129"/>
      <c r="AQ99" s="129"/>
      <c r="AR99" s="129"/>
      <c r="AS99" s="129"/>
      <c r="AT99" s="129"/>
      <c r="AU99" s="129"/>
      <c r="AV99" s="129"/>
      <c r="AW99" s="129"/>
      <c r="AX99" s="129"/>
      <c r="AY99" s="129"/>
      <c r="AZ99" s="129"/>
      <c r="BA99" s="129"/>
      <c r="BB99" s="129"/>
    </row>
    <row r="100" spans="1:54" s="253" customFormat="1" x14ac:dyDescent="0.2">
      <c r="E100" s="101"/>
      <c r="F100" s="101"/>
      <c r="G100" s="101"/>
      <c r="H100" s="101"/>
      <c r="I100" s="112"/>
      <c r="J100" s="112"/>
      <c r="K100" s="112"/>
      <c r="L100" s="112"/>
      <c r="M100" s="377"/>
      <c r="N100" s="112"/>
      <c r="O100" s="112"/>
      <c r="P100" s="112"/>
      <c r="Q100" s="112"/>
      <c r="R100" s="112"/>
      <c r="S100" s="121"/>
      <c r="T100" s="121"/>
      <c r="U100" s="184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</row>
    <row r="101" spans="1:54" s="253" customFormat="1" ht="11.25" x14ac:dyDescent="0.2">
      <c r="E101" s="112"/>
      <c r="F101" s="112"/>
      <c r="G101" s="112"/>
      <c r="H101" s="112"/>
      <c r="I101" s="112"/>
      <c r="J101" s="112"/>
      <c r="K101" s="112"/>
      <c r="L101" s="112"/>
      <c r="M101" s="377"/>
      <c r="N101" s="112"/>
      <c r="O101" s="112"/>
      <c r="P101" s="112"/>
      <c r="Q101" s="112"/>
      <c r="R101" s="112"/>
      <c r="S101" s="121"/>
      <c r="T101" s="121"/>
      <c r="U101" s="184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9"/>
      <c r="AM101" s="129"/>
      <c r="AN101" s="129"/>
      <c r="AO101" s="129"/>
      <c r="AP101" s="129"/>
      <c r="AQ101" s="129"/>
      <c r="AR101" s="129"/>
      <c r="AS101" s="129"/>
      <c r="AT101" s="129"/>
      <c r="AU101" s="129"/>
      <c r="AV101" s="129"/>
      <c r="AW101" s="129"/>
      <c r="AX101" s="129"/>
      <c r="AY101" s="129"/>
      <c r="AZ101" s="129"/>
      <c r="BA101" s="129"/>
      <c r="BB101" s="129"/>
    </row>
    <row r="102" spans="1:54" s="253" customFormat="1" ht="11.25" x14ac:dyDescent="0.2">
      <c r="E102" s="112"/>
      <c r="F102" s="112"/>
      <c r="G102" s="112"/>
      <c r="H102" s="112"/>
      <c r="I102" s="112"/>
      <c r="J102" s="112"/>
      <c r="K102" s="112"/>
      <c r="L102" s="112"/>
      <c r="M102" s="377"/>
      <c r="N102" s="112"/>
      <c r="O102" s="112"/>
      <c r="P102" s="112"/>
      <c r="Q102" s="112"/>
      <c r="R102" s="112"/>
      <c r="S102" s="121"/>
      <c r="T102" s="121"/>
      <c r="U102" s="184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</row>
    <row r="103" spans="1:54" s="253" customFormat="1" ht="11.25" x14ac:dyDescent="0.2">
      <c r="E103" s="112"/>
      <c r="F103" s="112"/>
      <c r="G103" s="112"/>
      <c r="H103" s="112"/>
      <c r="I103" s="112"/>
      <c r="J103" s="112"/>
      <c r="K103" s="112"/>
      <c r="L103" s="112"/>
      <c r="M103" s="377"/>
      <c r="N103" s="112"/>
      <c r="O103" s="112"/>
      <c r="P103" s="112"/>
      <c r="Q103" s="112"/>
      <c r="R103" s="112"/>
      <c r="S103" s="121"/>
      <c r="T103" s="121"/>
      <c r="U103" s="184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</row>
    <row r="104" spans="1:54" s="253" customFormat="1" ht="11.25" x14ac:dyDescent="0.2">
      <c r="E104" s="112"/>
      <c r="F104" s="112"/>
      <c r="G104" s="112"/>
      <c r="H104" s="112"/>
      <c r="I104" s="112"/>
      <c r="J104" s="112"/>
      <c r="K104" s="112"/>
      <c r="L104" s="112"/>
      <c r="M104" s="377"/>
      <c r="N104" s="112"/>
      <c r="O104" s="112"/>
      <c r="P104" s="112"/>
      <c r="Q104" s="112"/>
      <c r="R104" s="112"/>
      <c r="S104" s="121"/>
      <c r="T104" s="121"/>
      <c r="U104" s="184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</row>
    <row r="105" spans="1:54" s="253" customFormat="1" ht="11.25" x14ac:dyDescent="0.2">
      <c r="E105" s="112"/>
      <c r="F105" s="112"/>
      <c r="G105" s="112"/>
      <c r="H105" s="112"/>
      <c r="I105" s="112"/>
      <c r="J105" s="112"/>
      <c r="K105" s="112"/>
      <c r="L105" s="112"/>
      <c r="M105" s="377"/>
      <c r="N105" s="112"/>
      <c r="O105" s="112"/>
      <c r="P105" s="112"/>
      <c r="Q105" s="112"/>
      <c r="R105" s="112"/>
      <c r="S105" s="121"/>
      <c r="T105" s="121"/>
      <c r="U105" s="184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</row>
    <row r="106" spans="1:54" s="253" customFormat="1" ht="11.25" x14ac:dyDescent="0.2">
      <c r="E106" s="112"/>
      <c r="F106" s="112"/>
      <c r="G106" s="112"/>
      <c r="H106" s="112"/>
      <c r="I106" s="112"/>
      <c r="J106" s="112"/>
      <c r="K106" s="112"/>
      <c r="L106" s="112"/>
      <c r="M106" s="377"/>
      <c r="N106" s="112"/>
      <c r="O106" s="112"/>
      <c r="P106" s="112"/>
      <c r="Q106" s="112"/>
      <c r="R106" s="112"/>
      <c r="S106" s="121"/>
      <c r="T106" s="121"/>
      <c r="U106" s="184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</row>
    <row r="107" spans="1:54" s="253" customFormat="1" ht="11.25" x14ac:dyDescent="0.2">
      <c r="E107" s="112"/>
      <c r="F107" s="112"/>
      <c r="G107" s="112"/>
      <c r="H107" s="112"/>
      <c r="I107" s="112"/>
      <c r="J107" s="112"/>
      <c r="K107" s="112"/>
      <c r="L107" s="112"/>
      <c r="M107" s="377"/>
      <c r="N107" s="112"/>
      <c r="O107" s="112"/>
      <c r="P107" s="112"/>
      <c r="Q107" s="112"/>
      <c r="R107" s="112"/>
      <c r="S107" s="121"/>
      <c r="T107" s="121"/>
      <c r="U107" s="184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</row>
    <row r="108" spans="1:54" s="253" customFormat="1" ht="11.25" x14ac:dyDescent="0.2">
      <c r="E108" s="112"/>
      <c r="F108" s="112"/>
      <c r="G108" s="112"/>
      <c r="H108" s="112"/>
      <c r="I108" s="112"/>
      <c r="J108" s="112"/>
      <c r="K108" s="112"/>
      <c r="L108" s="112"/>
      <c r="M108" s="377"/>
      <c r="N108" s="112"/>
      <c r="O108" s="112"/>
      <c r="P108" s="112"/>
      <c r="Q108" s="112"/>
      <c r="R108" s="112"/>
      <c r="S108" s="121"/>
      <c r="T108" s="121"/>
      <c r="U108" s="184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</row>
    <row r="109" spans="1:54" s="253" customFormat="1" x14ac:dyDescent="0.2">
      <c r="A109" s="101"/>
      <c r="B109" s="101"/>
      <c r="C109" s="101"/>
      <c r="D109" s="101"/>
      <c r="E109" s="112"/>
      <c r="F109" s="112"/>
      <c r="G109" s="112"/>
      <c r="H109" s="112"/>
      <c r="I109" s="112"/>
      <c r="J109" s="112"/>
      <c r="K109" s="112"/>
      <c r="L109" s="112"/>
      <c r="M109" s="377"/>
      <c r="N109" s="112"/>
      <c r="O109" s="112"/>
      <c r="P109" s="112"/>
      <c r="Q109" s="112"/>
      <c r="R109" s="112"/>
      <c r="S109" s="121"/>
      <c r="T109" s="121"/>
      <c r="U109" s="184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</row>
    <row r="110" spans="1:54" s="253" customFormat="1" x14ac:dyDescent="0.2">
      <c r="A110" s="101"/>
      <c r="B110" s="101"/>
      <c r="C110" s="101"/>
      <c r="D110" s="101"/>
      <c r="E110" s="112"/>
      <c r="F110" s="112"/>
      <c r="G110" s="112"/>
      <c r="H110" s="112"/>
      <c r="I110" s="112"/>
      <c r="J110" s="112"/>
      <c r="K110" s="112"/>
      <c r="L110" s="112"/>
      <c r="M110" s="377"/>
      <c r="N110" s="112"/>
      <c r="O110" s="112"/>
      <c r="P110" s="112"/>
      <c r="Q110" s="112"/>
      <c r="R110" s="112"/>
      <c r="S110" s="121"/>
      <c r="T110" s="121"/>
      <c r="U110" s="184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</row>
    <row r="111" spans="1:54" s="253" customFormat="1" x14ac:dyDescent="0.2">
      <c r="A111" s="101"/>
      <c r="B111" s="101"/>
      <c r="C111" s="101"/>
      <c r="D111" s="101"/>
      <c r="E111" s="112"/>
      <c r="F111" s="112"/>
      <c r="G111" s="112"/>
      <c r="H111" s="112"/>
      <c r="I111" s="112"/>
      <c r="J111" s="112"/>
      <c r="K111" s="112"/>
      <c r="L111" s="112"/>
      <c r="M111" s="377"/>
      <c r="N111" s="112"/>
      <c r="O111" s="112"/>
      <c r="P111" s="112"/>
      <c r="Q111" s="112"/>
      <c r="R111" s="112"/>
      <c r="S111" s="121"/>
      <c r="T111" s="121"/>
      <c r="U111" s="184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</row>
    <row r="112" spans="1:54" s="253" customFormat="1" x14ac:dyDescent="0.2">
      <c r="A112" s="101"/>
      <c r="B112" s="101"/>
      <c r="C112" s="101"/>
      <c r="D112" s="101"/>
      <c r="E112" s="112"/>
      <c r="F112" s="112"/>
      <c r="G112" s="112"/>
      <c r="H112" s="112"/>
      <c r="I112" s="112"/>
      <c r="J112" s="112"/>
      <c r="K112" s="112"/>
      <c r="L112" s="112"/>
      <c r="M112" s="377"/>
      <c r="N112" s="112"/>
      <c r="O112" s="112"/>
      <c r="P112" s="112"/>
      <c r="Q112" s="112"/>
      <c r="R112" s="112"/>
      <c r="S112" s="121"/>
      <c r="T112" s="121"/>
      <c r="U112" s="184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</row>
    <row r="113" spans="1:54" s="253" customFormat="1" x14ac:dyDescent="0.2">
      <c r="A113" s="101"/>
      <c r="B113" s="101"/>
      <c r="C113" s="101"/>
      <c r="D113" s="101"/>
      <c r="E113" s="112"/>
      <c r="F113" s="112"/>
      <c r="G113" s="112"/>
      <c r="H113" s="112"/>
      <c r="I113" s="112"/>
      <c r="J113" s="112"/>
      <c r="K113" s="112"/>
      <c r="L113" s="112"/>
      <c r="M113" s="377"/>
      <c r="N113" s="112"/>
      <c r="O113" s="112"/>
      <c r="P113" s="112"/>
      <c r="Q113" s="112"/>
      <c r="R113" s="112"/>
      <c r="S113" s="121"/>
      <c r="T113" s="121"/>
      <c r="U113" s="184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</row>
    <row r="114" spans="1:54" s="101" customFormat="1" x14ac:dyDescent="0.2"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3"/>
      <c r="AQ114" s="93"/>
      <c r="AR114" s="93"/>
      <c r="AS114" s="93"/>
      <c r="AT114" s="93"/>
      <c r="AU114" s="93"/>
      <c r="AV114" s="93"/>
      <c r="AW114" s="93"/>
      <c r="AX114" s="93"/>
      <c r="AY114" s="93"/>
      <c r="AZ114" s="93"/>
      <c r="BA114" s="93"/>
      <c r="BB114" s="93"/>
    </row>
    <row r="115" spans="1:54" s="101" customFormat="1" x14ac:dyDescent="0.2">
      <c r="A115" s="35"/>
      <c r="B115" s="174"/>
      <c r="C115" s="174"/>
      <c r="D115" s="174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3"/>
      <c r="AQ115" s="93"/>
      <c r="AR115" s="93"/>
      <c r="AS115" s="93"/>
      <c r="AT115" s="93"/>
      <c r="AU115" s="93"/>
      <c r="AV115" s="93"/>
      <c r="AW115" s="93"/>
      <c r="AX115" s="93"/>
      <c r="AY115" s="93"/>
      <c r="AZ115" s="93"/>
      <c r="BA115" s="93"/>
      <c r="BB115" s="93"/>
    </row>
    <row r="116" spans="1:54" s="101" customFormat="1" x14ac:dyDescent="0.2"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</row>
    <row r="117" spans="1:54" s="101" customFormat="1" x14ac:dyDescent="0.2"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J117" s="93"/>
      <c r="AK117" s="93"/>
      <c r="AL117" s="93"/>
      <c r="AM117" s="93"/>
      <c r="AN117" s="93"/>
      <c r="AO117" s="93"/>
      <c r="AP117" s="93"/>
      <c r="AQ117" s="93"/>
      <c r="AR117" s="93"/>
      <c r="AS117" s="93"/>
      <c r="AT117" s="93"/>
      <c r="AU117" s="93"/>
      <c r="AV117" s="93"/>
      <c r="AW117" s="93"/>
      <c r="AX117" s="93"/>
      <c r="AY117" s="93"/>
      <c r="AZ117" s="93"/>
      <c r="BA117" s="93"/>
      <c r="BB117" s="93"/>
    </row>
    <row r="118" spans="1:54" s="101" customFormat="1" x14ac:dyDescent="0.2"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93"/>
      <c r="AM118" s="93"/>
      <c r="AN118" s="93"/>
      <c r="AO118" s="93"/>
      <c r="AP118" s="93"/>
      <c r="AQ118" s="93"/>
      <c r="AR118" s="93"/>
      <c r="AS118" s="93"/>
      <c r="AT118" s="93"/>
      <c r="AU118" s="93"/>
      <c r="AV118" s="93"/>
      <c r="AW118" s="93"/>
      <c r="AX118" s="93"/>
      <c r="AY118" s="93"/>
      <c r="AZ118" s="93"/>
      <c r="BA118" s="93"/>
      <c r="BB118" s="93"/>
    </row>
    <row r="119" spans="1:54" s="253" customFormat="1" ht="11.25" x14ac:dyDescent="0.2">
      <c r="A119" s="367"/>
      <c r="B119" s="395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377"/>
      <c r="N119" s="112"/>
      <c r="O119" s="112"/>
      <c r="P119" s="112"/>
      <c r="Q119" s="112"/>
      <c r="R119" s="112"/>
      <c r="S119" s="121"/>
      <c r="T119" s="121"/>
      <c r="U119" s="184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</row>
    <row r="120" spans="1:54" s="253" customFormat="1" ht="11.25" x14ac:dyDescent="0.2">
      <c r="A120" s="367"/>
      <c r="B120" s="395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377"/>
      <c r="N120" s="112"/>
      <c r="O120" s="112"/>
      <c r="P120" s="112"/>
      <c r="Q120" s="112"/>
      <c r="R120" s="112"/>
      <c r="S120" s="121"/>
      <c r="T120" s="121"/>
      <c r="U120" s="184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</row>
    <row r="121" spans="1:54" s="253" customFormat="1" ht="11.25" x14ac:dyDescent="0.2">
      <c r="A121" s="367"/>
      <c r="B121" s="395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377"/>
      <c r="N121" s="112"/>
      <c r="O121" s="112"/>
      <c r="P121" s="112"/>
      <c r="Q121" s="112"/>
      <c r="R121" s="112"/>
      <c r="S121" s="121"/>
      <c r="T121" s="121"/>
      <c r="U121" s="184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</row>
    <row r="122" spans="1:54" s="253" customFormat="1" ht="11.25" x14ac:dyDescent="0.2">
      <c r="A122" s="367"/>
      <c r="B122" s="395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377"/>
      <c r="N122" s="112"/>
      <c r="O122" s="112"/>
      <c r="P122" s="112"/>
      <c r="Q122" s="112"/>
      <c r="R122" s="112"/>
      <c r="S122" s="121"/>
      <c r="T122" s="121"/>
      <c r="U122" s="184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</row>
    <row r="123" spans="1:54" s="253" customFormat="1" ht="11.25" x14ac:dyDescent="0.2">
      <c r="A123" s="367"/>
      <c r="B123" s="395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377"/>
      <c r="N123" s="112"/>
      <c r="O123" s="112"/>
      <c r="P123" s="112"/>
      <c r="Q123" s="112"/>
      <c r="R123" s="112"/>
      <c r="S123" s="121"/>
      <c r="T123" s="121"/>
      <c r="U123" s="184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</row>
    <row r="124" spans="1:54" s="253" customFormat="1" ht="11.25" x14ac:dyDescent="0.2">
      <c r="A124" s="367"/>
      <c r="B124" s="395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377"/>
      <c r="N124" s="112"/>
      <c r="O124" s="112"/>
      <c r="P124" s="112"/>
      <c r="Q124" s="112"/>
      <c r="R124" s="112"/>
      <c r="S124" s="121"/>
      <c r="T124" s="121"/>
      <c r="U124" s="184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</row>
    <row r="125" spans="1:54" s="253" customFormat="1" ht="11.25" x14ac:dyDescent="0.2">
      <c r="A125" s="367"/>
      <c r="B125" s="395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377"/>
      <c r="N125" s="112"/>
      <c r="O125" s="112"/>
      <c r="P125" s="112"/>
      <c r="Q125" s="112"/>
      <c r="R125" s="112"/>
      <c r="S125" s="121"/>
      <c r="T125" s="121"/>
      <c r="U125" s="184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</row>
    <row r="126" spans="1:54" s="253" customFormat="1" ht="11.25" x14ac:dyDescent="0.2">
      <c r="A126" s="367"/>
      <c r="B126" s="395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377"/>
      <c r="N126" s="112"/>
      <c r="O126" s="112"/>
      <c r="P126" s="112"/>
      <c r="Q126" s="112"/>
      <c r="R126" s="112"/>
      <c r="S126" s="121"/>
      <c r="T126" s="121"/>
      <c r="U126" s="184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</row>
    <row r="127" spans="1:54" s="253" customFormat="1" ht="11.25" x14ac:dyDescent="0.2">
      <c r="A127" s="367"/>
      <c r="B127" s="395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377"/>
      <c r="N127" s="112"/>
      <c r="O127" s="112"/>
      <c r="P127" s="112"/>
      <c r="Q127" s="112"/>
      <c r="R127" s="112"/>
      <c r="S127" s="121"/>
      <c r="T127" s="121"/>
      <c r="U127" s="184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</row>
    <row r="128" spans="1:54" s="253" customFormat="1" ht="11.25" x14ac:dyDescent="0.2">
      <c r="A128" s="367"/>
      <c r="B128" s="395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377"/>
      <c r="N128" s="112"/>
      <c r="O128" s="112"/>
      <c r="P128" s="112"/>
      <c r="Q128" s="112"/>
      <c r="R128" s="112"/>
      <c r="S128" s="121"/>
      <c r="T128" s="121"/>
      <c r="U128" s="184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</row>
    <row r="129" spans="1:56" s="253" customFormat="1" ht="11.25" x14ac:dyDescent="0.2">
      <c r="A129" s="367"/>
      <c r="B129" s="395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377"/>
      <c r="N129" s="112"/>
      <c r="O129" s="112"/>
      <c r="P129" s="112"/>
      <c r="Q129" s="112"/>
      <c r="R129" s="112"/>
      <c r="S129" s="121"/>
      <c r="T129" s="121"/>
      <c r="U129" s="184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</row>
    <row r="130" spans="1:56" s="253" customFormat="1" ht="11.25" x14ac:dyDescent="0.2">
      <c r="A130" s="367"/>
      <c r="B130" s="395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377"/>
      <c r="N130" s="112"/>
      <c r="O130" s="112"/>
      <c r="P130" s="112"/>
      <c r="Q130" s="112"/>
      <c r="R130" s="112"/>
      <c r="S130" s="121"/>
      <c r="T130" s="121"/>
      <c r="U130" s="184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</row>
    <row r="131" spans="1:56" s="253" customFormat="1" ht="11.25" x14ac:dyDescent="0.2">
      <c r="A131" s="367"/>
      <c r="B131" s="395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377"/>
      <c r="N131" s="112"/>
      <c r="O131" s="112"/>
      <c r="P131" s="112"/>
      <c r="Q131" s="112"/>
      <c r="R131" s="112"/>
      <c r="S131" s="121"/>
      <c r="T131" s="121"/>
      <c r="U131" s="184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</row>
    <row r="132" spans="1:56" s="253" customFormat="1" ht="11.25" x14ac:dyDescent="0.2">
      <c r="A132" s="367"/>
      <c r="B132" s="395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377"/>
      <c r="N132" s="112"/>
      <c r="O132" s="112"/>
      <c r="P132" s="112"/>
      <c r="Q132" s="112"/>
      <c r="R132" s="112"/>
      <c r="S132" s="121"/>
      <c r="T132" s="121"/>
      <c r="U132" s="184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</row>
    <row r="133" spans="1:56" s="253" customFormat="1" ht="11.25" x14ac:dyDescent="0.2">
      <c r="A133" s="367"/>
      <c r="B133" s="395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377"/>
      <c r="N133" s="112"/>
      <c r="O133" s="112"/>
      <c r="P133" s="112"/>
      <c r="Q133" s="112"/>
      <c r="R133" s="112"/>
      <c r="S133" s="121"/>
      <c r="T133" s="121"/>
      <c r="U133" s="184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</row>
    <row r="134" spans="1:56" s="253" customFormat="1" ht="11.25" x14ac:dyDescent="0.2">
      <c r="A134" s="367"/>
      <c r="B134" s="395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377"/>
      <c r="N134" s="112"/>
      <c r="O134" s="112"/>
      <c r="P134" s="112"/>
      <c r="Q134" s="112"/>
      <c r="R134" s="112"/>
      <c r="S134" s="121"/>
      <c r="T134" s="121"/>
      <c r="U134" s="184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</row>
    <row r="135" spans="1:56" s="1" customFormat="1" ht="11.25" x14ac:dyDescent="0.2">
      <c r="A135" s="5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3"/>
      <c r="O135" s="3"/>
      <c r="P135" s="3"/>
      <c r="Q135" s="3"/>
      <c r="R135" s="112"/>
      <c r="S135" s="121"/>
      <c r="T135" s="121"/>
      <c r="U135" s="184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253"/>
      <c r="BD135" s="253"/>
    </row>
    <row r="136" spans="1:56" s="1" customFormat="1" ht="11.25" x14ac:dyDescent="0.2">
      <c r="A136" s="5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3"/>
      <c r="O136" s="3"/>
      <c r="P136" s="3"/>
      <c r="Q136" s="3"/>
      <c r="R136" s="112"/>
      <c r="S136" s="121"/>
      <c r="T136" s="121"/>
      <c r="U136" s="184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253"/>
      <c r="BD136" s="253"/>
    </row>
  </sheetData>
  <sortState ref="A74:AG106">
    <sortCondition ref="I74:I106"/>
  </sortState>
  <mergeCells count="1">
    <mergeCell ref="O61:Q61"/>
  </mergeCells>
  <pageMargins left="0" right="0" top="0" bottom="0" header="0" footer="0"/>
  <pageSetup paperSize="9"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F92"/>
  <sheetViews>
    <sheetView workbookViewId="0"/>
  </sheetViews>
  <sheetFormatPr defaultRowHeight="12.75" x14ac:dyDescent="0.2"/>
  <cols>
    <col min="1" max="1" width="10.7109375" customWidth="1"/>
    <col min="2" max="2" width="18.140625" customWidth="1"/>
    <col min="3" max="9" width="10.7109375" customWidth="1"/>
    <col min="10" max="10" width="17.140625" customWidth="1"/>
    <col min="11" max="11" width="10.7109375" customWidth="1"/>
    <col min="12" max="17" width="9.7109375" customWidth="1"/>
    <col min="18" max="18" width="9.140625" style="101"/>
    <col min="23" max="24" width="9.140625" style="87"/>
    <col min="27" max="28" width="9.140625" style="87"/>
  </cols>
  <sheetData>
    <row r="1" spans="1:78" ht="15" x14ac:dyDescent="0.25">
      <c r="A1" s="40" t="s">
        <v>738</v>
      </c>
      <c r="M1" s="41"/>
      <c r="Q1" s="41"/>
    </row>
    <row r="3" spans="1:78" ht="13.5" thickBot="1" x14ac:dyDescent="0.25"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1:78" s="78" customFormat="1" ht="65.099999999999994" customHeight="1" thickBot="1" x14ac:dyDescent="0.25">
      <c r="A4" s="162" t="s">
        <v>719</v>
      </c>
      <c r="B4" s="163" t="s">
        <v>589</v>
      </c>
      <c r="C4" s="165" t="s">
        <v>720</v>
      </c>
      <c r="D4" s="156" t="s">
        <v>721</v>
      </c>
      <c r="E4" s="151" t="s">
        <v>722</v>
      </c>
      <c r="F4" s="167" t="s">
        <v>723</v>
      </c>
      <c r="G4" s="151" t="s">
        <v>724</v>
      </c>
      <c r="H4" s="167" t="s">
        <v>725</v>
      </c>
      <c r="I4" s="167" t="s">
        <v>726</v>
      </c>
      <c r="J4" s="172" t="s">
        <v>588</v>
      </c>
      <c r="K4" s="165" t="s">
        <v>720</v>
      </c>
      <c r="L4" s="186" t="s">
        <v>721</v>
      </c>
      <c r="M4" s="165" t="s">
        <v>722</v>
      </c>
      <c r="N4" s="186" t="s">
        <v>723</v>
      </c>
      <c r="O4" s="165" t="s">
        <v>724</v>
      </c>
      <c r="P4" s="186" t="s">
        <v>727</v>
      </c>
      <c r="Q4" s="167" t="s">
        <v>726</v>
      </c>
      <c r="R4" s="79"/>
      <c r="S4" s="211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2"/>
      <c r="AF4" s="182"/>
    </row>
    <row r="5" spans="1:78" s="31" customFormat="1" x14ac:dyDescent="0.2">
      <c r="A5" s="164" t="s">
        <v>412</v>
      </c>
      <c r="B5" s="440" t="s">
        <v>149</v>
      </c>
      <c r="C5" s="283">
        <v>9440</v>
      </c>
      <c r="D5" s="18">
        <v>3</v>
      </c>
      <c r="E5" s="219">
        <f>C5/D5</f>
        <v>3146.6666666666665</v>
      </c>
      <c r="F5" s="18">
        <v>1</v>
      </c>
      <c r="G5" s="219">
        <f>C5/F5</f>
        <v>9440</v>
      </c>
      <c r="H5" s="261">
        <v>4</v>
      </c>
      <c r="I5" s="21">
        <f>C5/H5</f>
        <v>2360</v>
      </c>
      <c r="J5" s="437" t="s">
        <v>416</v>
      </c>
      <c r="K5" s="18">
        <v>9440</v>
      </c>
      <c r="L5" s="273">
        <v>3</v>
      </c>
      <c r="M5" s="21">
        <v>3146.6666666666665</v>
      </c>
      <c r="N5" s="273">
        <v>1</v>
      </c>
      <c r="O5" s="219">
        <v>9440</v>
      </c>
      <c r="P5" s="84">
        <v>4</v>
      </c>
      <c r="Q5" s="438">
        <v>2360</v>
      </c>
      <c r="R5" s="101"/>
      <c r="S5" s="418"/>
      <c r="T5" s="93"/>
      <c r="U5" s="93"/>
      <c r="V5" s="97"/>
      <c r="W5" s="97"/>
      <c r="X5" s="97"/>
      <c r="Y5" s="93"/>
      <c r="Z5" s="97"/>
      <c r="AA5" s="97"/>
      <c r="AB5" s="97"/>
      <c r="AC5" s="93"/>
      <c r="AD5" s="97"/>
      <c r="AE5" s="97"/>
      <c r="AF5" s="93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</row>
    <row r="6" spans="1:78" s="42" customFormat="1" x14ac:dyDescent="0.2">
      <c r="A6" s="428" t="s">
        <v>413</v>
      </c>
      <c r="B6" s="432" t="s">
        <v>177</v>
      </c>
      <c r="C6" s="439">
        <v>15064</v>
      </c>
      <c r="D6" s="422">
        <v>6</v>
      </c>
      <c r="E6" s="436">
        <f t="shared" ref="E6:E9" si="0">C6/D6</f>
        <v>2510.6666666666665</v>
      </c>
      <c r="F6" s="422">
        <v>2</v>
      </c>
      <c r="G6" s="436">
        <f t="shared" ref="G6:G9" si="1">C6/F6</f>
        <v>7532</v>
      </c>
      <c r="H6" s="414">
        <v>8</v>
      </c>
      <c r="I6" s="423">
        <f t="shared" ref="I6:I9" si="2">C6/H6</f>
        <v>1883</v>
      </c>
      <c r="J6" s="430" t="s">
        <v>417</v>
      </c>
      <c r="K6" s="422">
        <v>15064</v>
      </c>
      <c r="L6" s="358">
        <v>6</v>
      </c>
      <c r="M6" s="423">
        <v>2510.6666666666665</v>
      </c>
      <c r="N6" s="358">
        <v>2</v>
      </c>
      <c r="O6" s="436">
        <v>7532</v>
      </c>
      <c r="P6" s="357">
        <v>8</v>
      </c>
      <c r="Q6" s="435">
        <v>1883</v>
      </c>
      <c r="R6" s="93"/>
      <c r="S6" s="418"/>
      <c r="T6" s="93"/>
      <c r="U6" s="93"/>
      <c r="V6" s="97"/>
      <c r="W6" s="97"/>
      <c r="X6" s="97"/>
      <c r="Y6" s="93"/>
      <c r="Z6" s="97"/>
      <c r="AA6" s="97"/>
      <c r="AB6" s="97"/>
      <c r="AC6" s="93"/>
      <c r="AD6" s="97"/>
      <c r="AE6" s="97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</row>
    <row r="7" spans="1:78" s="31" customFormat="1" x14ac:dyDescent="0.2">
      <c r="A7" s="348" t="s">
        <v>414</v>
      </c>
      <c r="B7" s="431" t="s">
        <v>272</v>
      </c>
      <c r="C7" s="252">
        <v>16490</v>
      </c>
      <c r="D7" s="31">
        <v>5</v>
      </c>
      <c r="E7" s="213">
        <f t="shared" si="0"/>
        <v>3298</v>
      </c>
      <c r="F7" s="31">
        <v>3</v>
      </c>
      <c r="G7" s="213">
        <f t="shared" si="1"/>
        <v>5496.666666666667</v>
      </c>
      <c r="H7" s="24">
        <v>8</v>
      </c>
      <c r="I7" s="33">
        <f t="shared" si="2"/>
        <v>2061.25</v>
      </c>
      <c r="J7" s="407" t="s">
        <v>418</v>
      </c>
      <c r="K7" s="31">
        <v>16490</v>
      </c>
      <c r="L7" s="358">
        <v>5</v>
      </c>
      <c r="M7" s="33">
        <v>3298</v>
      </c>
      <c r="N7" s="358">
        <v>3</v>
      </c>
      <c r="O7" s="213">
        <v>5496.666666666667</v>
      </c>
      <c r="P7" s="357">
        <v>8</v>
      </c>
      <c r="Q7" s="434">
        <v>2061.25</v>
      </c>
      <c r="R7" s="93"/>
      <c r="S7" s="418"/>
      <c r="T7" s="93"/>
      <c r="U7" s="93"/>
      <c r="V7" s="97"/>
      <c r="W7" s="97"/>
      <c r="X7" s="97"/>
      <c r="Y7" s="93"/>
      <c r="Z7" s="97"/>
      <c r="AA7" s="97"/>
      <c r="AB7" s="97"/>
      <c r="AC7" s="93"/>
      <c r="AD7" s="97"/>
      <c r="AE7" s="97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</row>
    <row r="8" spans="1:78" s="31" customFormat="1" ht="26.25" thickBot="1" x14ac:dyDescent="0.25">
      <c r="A8" s="429" t="s">
        <v>415</v>
      </c>
      <c r="B8" s="433" t="s">
        <v>288</v>
      </c>
      <c r="C8" s="441">
        <v>16717</v>
      </c>
      <c r="D8" s="58">
        <v>3</v>
      </c>
      <c r="E8" s="214">
        <f t="shared" si="0"/>
        <v>5572.333333333333</v>
      </c>
      <c r="F8" s="58">
        <v>3</v>
      </c>
      <c r="G8" s="214">
        <f t="shared" si="1"/>
        <v>5572.333333333333</v>
      </c>
      <c r="H8" s="109">
        <v>6</v>
      </c>
      <c r="I8" s="405">
        <f t="shared" si="2"/>
        <v>2786.1666666666665</v>
      </c>
      <c r="J8" s="408" t="s">
        <v>419</v>
      </c>
      <c r="K8" s="58">
        <v>16717</v>
      </c>
      <c r="L8" s="190">
        <v>3</v>
      </c>
      <c r="M8" s="405">
        <v>5572.333333333333</v>
      </c>
      <c r="N8" s="190">
        <v>3</v>
      </c>
      <c r="O8" s="214">
        <v>5572.333333333333</v>
      </c>
      <c r="P8" s="454">
        <v>6</v>
      </c>
      <c r="Q8" s="410">
        <v>2786.1666666666665</v>
      </c>
      <c r="R8" s="93"/>
      <c r="S8" s="418"/>
      <c r="T8" s="93"/>
      <c r="U8" s="93"/>
      <c r="V8" s="97"/>
      <c r="W8" s="97"/>
      <c r="X8" s="97"/>
      <c r="Y8" s="93"/>
      <c r="Z8" s="97"/>
      <c r="AA8" s="97"/>
      <c r="AB8" s="97"/>
      <c r="AC8" s="93"/>
      <c r="AD8" s="97"/>
      <c r="AE8" s="97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</row>
    <row r="9" spans="1:78" s="63" customFormat="1" ht="16.5" customHeight="1" thickBot="1" x14ac:dyDescent="0.25">
      <c r="A9" s="857" t="s">
        <v>420</v>
      </c>
      <c r="B9" s="858"/>
      <c r="C9" s="144">
        <f>SUM(C5:C8)</f>
        <v>57711</v>
      </c>
      <c r="D9" s="140">
        <f>SUM(D5:D8)</f>
        <v>17</v>
      </c>
      <c r="E9" s="235">
        <f t="shared" si="0"/>
        <v>3394.7647058823532</v>
      </c>
      <c r="F9" s="140">
        <f>SUM(F5:F8)</f>
        <v>9</v>
      </c>
      <c r="G9" s="235">
        <f t="shared" si="1"/>
        <v>6412.333333333333</v>
      </c>
      <c r="H9" s="144">
        <v>26</v>
      </c>
      <c r="I9" s="235">
        <f t="shared" si="2"/>
        <v>2219.6538461538462</v>
      </c>
      <c r="J9" s="406" t="s">
        <v>420</v>
      </c>
      <c r="K9" s="144">
        <v>57711</v>
      </c>
      <c r="L9" s="240">
        <v>17</v>
      </c>
      <c r="M9" s="235">
        <v>3394.7647058823532</v>
      </c>
      <c r="N9" s="240">
        <v>9</v>
      </c>
      <c r="O9" s="235">
        <v>6412.333333333333</v>
      </c>
      <c r="P9" s="292">
        <v>26</v>
      </c>
      <c r="Q9" s="235">
        <v>2219.6538461538462</v>
      </c>
      <c r="R9" s="82"/>
      <c r="S9" s="418"/>
      <c r="T9" s="95"/>
      <c r="U9" s="95"/>
      <c r="V9" s="183"/>
      <c r="W9" s="97"/>
      <c r="X9" s="97"/>
      <c r="Y9" s="95"/>
      <c r="Z9" s="183"/>
      <c r="AA9" s="97"/>
      <c r="AB9" s="97"/>
      <c r="AC9" s="95"/>
      <c r="AD9" s="183"/>
      <c r="AE9" s="97"/>
      <c r="AF9" s="95"/>
    </row>
    <row r="10" spans="1:78" x14ac:dyDescent="0.2"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</row>
    <row r="11" spans="1:78" s="87" customFormat="1" x14ac:dyDescent="0.2">
      <c r="A11" s="92" t="s">
        <v>597</v>
      </c>
      <c r="B11" s="663" t="s">
        <v>681</v>
      </c>
      <c r="R11" s="101"/>
    </row>
    <row r="12" spans="1:78" s="87" customFormat="1" x14ac:dyDescent="0.2">
      <c r="B12" s="87" t="s">
        <v>305</v>
      </c>
      <c r="R12" s="101"/>
    </row>
    <row r="13" spans="1:78" s="87" customFormat="1" x14ac:dyDescent="0.2">
      <c r="R13" s="101"/>
    </row>
    <row r="14" spans="1:78" s="87" customFormat="1" x14ac:dyDescent="0.2">
      <c r="R14" s="101"/>
    </row>
    <row r="15" spans="1:78" s="87" customFormat="1" ht="15" x14ac:dyDescent="0.25">
      <c r="A15" s="138" t="s">
        <v>646</v>
      </c>
      <c r="R15" s="101"/>
    </row>
    <row r="16" spans="1:78" s="87" customFormat="1" ht="13.5" thickBot="1" x14ac:dyDescent="0.25">
      <c r="R16" s="101"/>
    </row>
    <row r="17" spans="1:18" s="87" customFormat="1" ht="48.75" thickBot="1" x14ac:dyDescent="0.25">
      <c r="B17" s="153" t="s">
        <v>588</v>
      </c>
      <c r="C17" s="156" t="s">
        <v>711</v>
      </c>
      <c r="D17" s="159" t="s">
        <v>712</v>
      </c>
      <c r="E17" s="154" t="s">
        <v>713</v>
      </c>
      <c r="F17" s="152" t="s">
        <v>710</v>
      </c>
      <c r="G17" s="155" t="s">
        <v>709</v>
      </c>
      <c r="H17" s="154" t="s">
        <v>714</v>
      </c>
      <c r="I17" s="151" t="s">
        <v>715</v>
      </c>
      <c r="J17" s="152" t="s">
        <v>716</v>
      </c>
      <c r="K17" s="155" t="s">
        <v>729</v>
      </c>
      <c r="L17" s="154" t="s">
        <v>731</v>
      </c>
      <c r="M17" s="152" t="s">
        <v>717</v>
      </c>
      <c r="N17" s="155" t="s">
        <v>718</v>
      </c>
      <c r="R17" s="101"/>
    </row>
    <row r="18" spans="1:18" s="87" customFormat="1" x14ac:dyDescent="0.2">
      <c r="B18" s="411" t="s">
        <v>416</v>
      </c>
      <c r="C18" s="101">
        <v>9440</v>
      </c>
      <c r="D18" s="168">
        <v>3</v>
      </c>
      <c r="E18" s="199">
        <v>3146.6666666666665</v>
      </c>
      <c r="F18" s="32">
        <f>C18/2500</f>
        <v>3.7759999999999998</v>
      </c>
      <c r="G18" s="166">
        <f>D18-F18</f>
        <v>-0.7759999999999998</v>
      </c>
      <c r="H18" s="101">
        <v>1</v>
      </c>
      <c r="I18" s="199">
        <v>9440</v>
      </c>
      <c r="J18" s="32">
        <f>C18/5000</f>
        <v>1.8879999999999999</v>
      </c>
      <c r="K18" s="166">
        <f>H18-J18</f>
        <v>-0.8879999999999999</v>
      </c>
      <c r="L18" s="101">
        <v>4</v>
      </c>
      <c r="M18" s="199">
        <v>2360</v>
      </c>
      <c r="N18" s="397">
        <f>G18+K18</f>
        <v>-1.6639999999999997</v>
      </c>
      <c r="R18" s="101"/>
    </row>
    <row r="19" spans="1:18" s="87" customFormat="1" x14ac:dyDescent="0.2">
      <c r="B19" s="419" t="s">
        <v>417</v>
      </c>
      <c r="C19" s="420">
        <v>15064</v>
      </c>
      <c r="D19" s="777">
        <v>6</v>
      </c>
      <c r="E19" s="776">
        <v>2510.6666666666665</v>
      </c>
      <c r="F19" s="421">
        <f t="shared" ref="F19:F22" si="3">C19/2500</f>
        <v>6.0255999999999998</v>
      </c>
      <c r="G19" s="166">
        <f t="shared" ref="G19:G22" si="4">D19-F19</f>
        <v>-2.5599999999999845E-2</v>
      </c>
      <c r="H19" s="420">
        <v>2</v>
      </c>
      <c r="I19" s="776">
        <v>7532</v>
      </c>
      <c r="J19" s="421">
        <f t="shared" ref="J19:J22" si="5">C19/5000</f>
        <v>3.0127999999999999</v>
      </c>
      <c r="K19" s="166">
        <f t="shared" ref="K19:K22" si="6">H19-J19</f>
        <v>-1.0127999999999999</v>
      </c>
      <c r="L19" s="420">
        <v>8</v>
      </c>
      <c r="M19" s="776">
        <v>1883</v>
      </c>
      <c r="N19" s="397">
        <f t="shared" ref="N19:N22" si="7">G19+K19</f>
        <v>-1.0383999999999998</v>
      </c>
      <c r="R19" s="101"/>
    </row>
    <row r="20" spans="1:18" s="87" customFormat="1" x14ac:dyDescent="0.2">
      <c r="B20" s="411" t="s">
        <v>418</v>
      </c>
      <c r="C20" s="101">
        <v>16490</v>
      </c>
      <c r="D20" s="168">
        <v>5</v>
      </c>
      <c r="E20" s="199">
        <v>3298</v>
      </c>
      <c r="F20" s="32">
        <f t="shared" si="3"/>
        <v>6.5960000000000001</v>
      </c>
      <c r="G20" s="166">
        <f t="shared" si="4"/>
        <v>-1.5960000000000001</v>
      </c>
      <c r="H20" s="101">
        <v>3</v>
      </c>
      <c r="I20" s="199">
        <v>5496.666666666667</v>
      </c>
      <c r="J20" s="32">
        <f t="shared" si="5"/>
        <v>3.298</v>
      </c>
      <c r="K20" s="166">
        <f t="shared" si="6"/>
        <v>-0.29800000000000004</v>
      </c>
      <c r="L20" s="101">
        <v>8</v>
      </c>
      <c r="M20" s="199">
        <v>2061.25</v>
      </c>
      <c r="N20" s="397">
        <f t="shared" si="7"/>
        <v>-1.8940000000000001</v>
      </c>
      <c r="R20" s="101"/>
    </row>
    <row r="21" spans="1:18" s="87" customFormat="1" ht="13.5" thickBot="1" x14ac:dyDescent="0.25">
      <c r="B21" s="411" t="s">
        <v>419</v>
      </c>
      <c r="C21" s="101">
        <v>16717</v>
      </c>
      <c r="D21" s="168">
        <v>3</v>
      </c>
      <c r="E21" s="199">
        <v>5572.333333333333</v>
      </c>
      <c r="F21" s="32">
        <f t="shared" si="3"/>
        <v>6.6867999999999999</v>
      </c>
      <c r="G21" s="166">
        <f t="shared" si="4"/>
        <v>-3.6867999999999999</v>
      </c>
      <c r="H21" s="101">
        <v>3</v>
      </c>
      <c r="I21" s="199">
        <v>5572.333333333333</v>
      </c>
      <c r="J21" s="32">
        <f t="shared" si="5"/>
        <v>3.3433999999999999</v>
      </c>
      <c r="K21" s="166">
        <f t="shared" si="6"/>
        <v>-0.34339999999999993</v>
      </c>
      <c r="L21" s="101">
        <v>6</v>
      </c>
      <c r="M21" s="199">
        <v>2786.1666666666665</v>
      </c>
      <c r="N21" s="397">
        <f t="shared" si="7"/>
        <v>-4.0301999999999998</v>
      </c>
      <c r="R21" s="101"/>
    </row>
    <row r="22" spans="1:18" s="87" customFormat="1" ht="21" customHeight="1" thickBot="1" x14ac:dyDescent="0.25">
      <c r="B22" s="778" t="s">
        <v>420</v>
      </c>
      <c r="C22" s="614">
        <v>57711</v>
      </c>
      <c r="D22" s="614">
        <v>17</v>
      </c>
      <c r="E22" s="235">
        <v>3394.7647058823532</v>
      </c>
      <c r="F22" s="234">
        <f t="shared" si="3"/>
        <v>23.084399999999999</v>
      </c>
      <c r="G22" s="402">
        <f t="shared" si="4"/>
        <v>-6.0843999999999987</v>
      </c>
      <c r="H22" s="614">
        <v>9</v>
      </c>
      <c r="I22" s="235">
        <v>6412.333333333333</v>
      </c>
      <c r="J22" s="234">
        <f t="shared" si="5"/>
        <v>11.542199999999999</v>
      </c>
      <c r="K22" s="402">
        <f t="shared" si="6"/>
        <v>-2.5421999999999993</v>
      </c>
      <c r="L22" s="614">
        <v>26</v>
      </c>
      <c r="M22" s="235">
        <v>2219.6538461538462</v>
      </c>
      <c r="N22" s="297">
        <f t="shared" si="7"/>
        <v>-8.626599999999998</v>
      </c>
      <c r="R22" s="101"/>
    </row>
    <row r="23" spans="1:18" s="87" customFormat="1" x14ac:dyDescent="0.2">
      <c r="R23" s="101"/>
    </row>
    <row r="24" spans="1:18" s="87" customFormat="1" x14ac:dyDescent="0.2">
      <c r="A24" s="92" t="s">
        <v>597</v>
      </c>
      <c r="B24" s="663" t="s">
        <v>681</v>
      </c>
      <c r="R24" s="101"/>
    </row>
    <row r="25" spans="1:18" s="87" customFormat="1" x14ac:dyDescent="0.2">
      <c r="B25" s="87" t="s">
        <v>305</v>
      </c>
      <c r="H25" s="660"/>
      <c r="R25" s="101"/>
    </row>
    <row r="26" spans="1:18" s="87" customFormat="1" x14ac:dyDescent="0.2">
      <c r="H26" s="660"/>
      <c r="R26" s="101"/>
    </row>
    <row r="27" spans="1:18" s="87" customFormat="1" x14ac:dyDescent="0.2">
      <c r="H27" s="660"/>
      <c r="R27" s="101"/>
    </row>
    <row r="28" spans="1:18" s="87" customFormat="1" x14ac:dyDescent="0.2">
      <c r="R28" s="101"/>
    </row>
    <row r="29" spans="1:18" s="87" customFormat="1" ht="15" x14ac:dyDescent="0.25">
      <c r="A29" s="138" t="s">
        <v>645</v>
      </c>
      <c r="R29" s="101"/>
    </row>
    <row r="30" spans="1:18" s="87" customFormat="1" x14ac:dyDescent="0.2">
      <c r="R30" s="101"/>
    </row>
    <row r="31" spans="1:18" s="87" customFormat="1" ht="24" x14ac:dyDescent="0.2">
      <c r="B31" s="762" t="s">
        <v>609</v>
      </c>
      <c r="C31" s="762" t="s">
        <v>416</v>
      </c>
      <c r="D31" s="775" t="s">
        <v>417</v>
      </c>
      <c r="E31" s="762" t="s">
        <v>418</v>
      </c>
      <c r="F31" s="762" t="s">
        <v>419</v>
      </c>
      <c r="G31" s="762" t="s">
        <v>707</v>
      </c>
      <c r="I31" s="130" t="s">
        <v>596</v>
      </c>
      <c r="J31" s="131"/>
      <c r="K31" s="131"/>
      <c r="L31" s="3"/>
      <c r="M31" s="3"/>
      <c r="N31" s="101"/>
      <c r="R31" s="101"/>
    </row>
    <row r="32" spans="1:18" s="87" customFormat="1" ht="23.25" customHeight="1" x14ac:dyDescent="0.25">
      <c r="B32" s="177" t="s">
        <v>37</v>
      </c>
      <c r="C32" s="24">
        <v>2</v>
      </c>
      <c r="D32" s="414">
        <v>4</v>
      </c>
      <c r="E32" s="24">
        <v>4</v>
      </c>
      <c r="F32" s="24"/>
      <c r="G32" s="415">
        <f>SUM(C32:F32)</f>
        <v>10</v>
      </c>
      <c r="I32" s="289" t="s">
        <v>59</v>
      </c>
      <c r="J32" s="256">
        <f>G32+G33+G34</f>
        <v>17</v>
      </c>
      <c r="K32" s="856" t="s">
        <v>624</v>
      </c>
      <c r="L32" s="856"/>
      <c r="M32" s="856"/>
      <c r="N32" s="101"/>
      <c r="R32" s="101"/>
    </row>
    <row r="33" spans="1:37" s="87" customFormat="1" ht="23.25" x14ac:dyDescent="0.25">
      <c r="B33" s="177" t="s">
        <v>38</v>
      </c>
      <c r="C33" s="24">
        <v>1</v>
      </c>
      <c r="D33" s="414">
        <v>1</v>
      </c>
      <c r="E33" s="24">
        <v>1</v>
      </c>
      <c r="F33" s="24">
        <v>3</v>
      </c>
      <c r="G33" s="415">
        <f>SUM(C33:F33)</f>
        <v>6</v>
      </c>
      <c r="I33" s="290" t="s">
        <v>593</v>
      </c>
      <c r="J33" s="257">
        <f>G35+G36</f>
        <v>9</v>
      </c>
      <c r="K33" s="859" t="s">
        <v>623</v>
      </c>
      <c r="L33" s="859"/>
      <c r="M33" s="859"/>
      <c r="N33" s="101"/>
      <c r="R33" s="101"/>
    </row>
    <row r="34" spans="1:37" s="87" customFormat="1" ht="23.25" x14ac:dyDescent="0.25">
      <c r="B34" s="177" t="s">
        <v>43</v>
      </c>
      <c r="C34" s="27"/>
      <c r="D34" s="414">
        <v>1</v>
      </c>
      <c r="E34" s="24"/>
      <c r="F34" s="24"/>
      <c r="G34" s="415">
        <f>SUM(C34:F34)</f>
        <v>1</v>
      </c>
      <c r="I34" s="129" t="s">
        <v>599</v>
      </c>
      <c r="J34" s="129"/>
      <c r="K34" s="93"/>
      <c r="L34" s="93"/>
      <c r="M34" s="97"/>
      <c r="N34" s="101"/>
      <c r="R34" s="101"/>
    </row>
    <row r="35" spans="1:37" s="87" customFormat="1" ht="34.5" x14ac:dyDescent="0.25">
      <c r="B35" s="177" t="s">
        <v>49</v>
      </c>
      <c r="C35" s="24">
        <v>1</v>
      </c>
      <c r="D35" s="414"/>
      <c r="E35" s="24">
        <v>3</v>
      </c>
      <c r="F35" s="24">
        <v>3</v>
      </c>
      <c r="G35" s="416">
        <f>SUM(C35:F35)</f>
        <v>7</v>
      </c>
      <c r="I35" s="108"/>
      <c r="J35" s="197" t="s">
        <v>600</v>
      </c>
      <c r="K35" s="100"/>
      <c r="L35" s="100"/>
      <c r="M35" s="98"/>
      <c r="N35" s="101"/>
      <c r="R35" s="101"/>
    </row>
    <row r="36" spans="1:37" s="87" customFormat="1" ht="15" x14ac:dyDescent="0.25">
      <c r="B36" s="177" t="s">
        <v>39</v>
      </c>
      <c r="C36" s="27"/>
      <c r="D36" s="414">
        <v>2</v>
      </c>
      <c r="E36" s="24"/>
      <c r="F36" s="24"/>
      <c r="G36" s="416">
        <f>SUM(C36:F36)</f>
        <v>2</v>
      </c>
      <c r="R36" s="101"/>
    </row>
    <row r="37" spans="1:37" s="87" customFormat="1" ht="14.25" customHeight="1" x14ac:dyDescent="0.25">
      <c r="B37" s="24" t="s">
        <v>2</v>
      </c>
      <c r="C37" s="24">
        <f>SUM(C32:C36)</f>
        <v>4</v>
      </c>
      <c r="D37" s="414">
        <f>SUM(D32:D36)</f>
        <v>8</v>
      </c>
      <c r="E37" s="24">
        <f>SUM(E32:E36)</f>
        <v>8</v>
      </c>
      <c r="F37" s="24">
        <f>SUM(F32:F36)</f>
        <v>6</v>
      </c>
      <c r="G37" s="417">
        <f>SUM(G32:G36)</f>
        <v>26</v>
      </c>
      <c r="R37" s="101"/>
    </row>
    <row r="38" spans="1:37" s="87" customFormat="1" x14ac:dyDescent="0.2">
      <c r="R38" s="101"/>
    </row>
    <row r="39" spans="1:37" s="87" customFormat="1" x14ac:dyDescent="0.2">
      <c r="A39" s="92" t="s">
        <v>597</v>
      </c>
      <c r="B39" s="663" t="s">
        <v>681</v>
      </c>
      <c r="R39" s="101"/>
    </row>
    <row r="40" spans="1:37" s="87" customFormat="1" x14ac:dyDescent="0.2">
      <c r="R40" s="101"/>
    </row>
    <row r="41" spans="1:37" s="87" customFormat="1" x14ac:dyDescent="0.2">
      <c r="R41" s="101"/>
    </row>
    <row r="43" spans="1:37" x14ac:dyDescent="0.2">
      <c r="A43" s="551"/>
      <c r="B43" s="661"/>
      <c r="C43" s="661"/>
      <c r="D43" s="661"/>
    </row>
    <row r="44" spans="1:37" s="76" customFormat="1" ht="11.25" x14ac:dyDescent="0.2">
      <c r="A44" s="74"/>
      <c r="B44" s="75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69"/>
      <c r="O44" s="69"/>
      <c r="P44" s="69"/>
      <c r="Q44" s="69"/>
      <c r="R44" s="121"/>
      <c r="S44" s="69"/>
      <c r="T44" s="69"/>
      <c r="U44" s="70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</row>
    <row r="45" spans="1:37" s="76" customFormat="1" ht="11.25" x14ac:dyDescent="0.2">
      <c r="A45" s="74"/>
      <c r="B45" s="75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69"/>
      <c r="O45" s="69"/>
      <c r="P45" s="69"/>
      <c r="Q45" s="69"/>
      <c r="R45" s="121"/>
      <c r="S45" s="69"/>
      <c r="T45" s="69"/>
      <c r="U45" s="70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</row>
    <row r="46" spans="1:37" s="76" customFormat="1" ht="11.25" x14ac:dyDescent="0.2">
      <c r="A46" s="74"/>
      <c r="B46" s="75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69"/>
      <c r="O46" s="69"/>
      <c r="P46" s="69"/>
      <c r="Q46" s="69"/>
      <c r="R46" s="121"/>
      <c r="S46" s="69"/>
      <c r="T46" s="69"/>
      <c r="U46" s="70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</row>
    <row r="47" spans="1:37" s="76" customFormat="1" ht="11.25" x14ac:dyDescent="0.2">
      <c r="A47" s="74"/>
      <c r="B47" s="75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0"/>
      <c r="N47" s="69"/>
      <c r="O47" s="69"/>
      <c r="P47" s="69"/>
      <c r="Q47" s="69"/>
      <c r="R47" s="121"/>
      <c r="S47" s="69"/>
      <c r="T47" s="69"/>
      <c r="U47" s="70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</row>
    <row r="48" spans="1:37" s="76" customFormat="1" ht="11.25" x14ac:dyDescent="0.2">
      <c r="A48" s="74"/>
      <c r="B48" s="75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/>
      <c r="N48" s="69"/>
      <c r="O48" s="69"/>
      <c r="P48" s="69"/>
      <c r="Q48" s="69"/>
      <c r="R48" s="121"/>
      <c r="S48" s="69"/>
      <c r="T48" s="69"/>
      <c r="U48" s="70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</row>
    <row r="49" spans="1:37" s="76" customFormat="1" ht="11.25" x14ac:dyDescent="0.2">
      <c r="A49" s="74"/>
      <c r="B49" s="75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70"/>
      <c r="N49" s="69"/>
      <c r="O49" s="69"/>
      <c r="P49" s="69"/>
      <c r="Q49" s="69"/>
      <c r="R49" s="121"/>
      <c r="S49" s="69"/>
      <c r="T49" s="69"/>
      <c r="U49" s="70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</row>
    <row r="50" spans="1:37" s="76" customFormat="1" ht="11.25" x14ac:dyDescent="0.2">
      <c r="A50" s="74"/>
      <c r="B50" s="75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70"/>
      <c r="N50" s="69"/>
      <c r="O50" s="69"/>
      <c r="P50" s="69"/>
      <c r="Q50" s="69"/>
      <c r="R50" s="121"/>
      <c r="S50" s="69"/>
      <c r="T50" s="69"/>
      <c r="U50" s="70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</row>
    <row r="51" spans="1:37" s="76" customFormat="1" ht="11.25" x14ac:dyDescent="0.2">
      <c r="A51" s="74"/>
      <c r="B51" s="75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70"/>
      <c r="N51" s="69"/>
      <c r="O51" s="69"/>
      <c r="P51" s="69"/>
      <c r="Q51" s="69"/>
      <c r="R51" s="121"/>
      <c r="S51" s="69"/>
      <c r="T51" s="69"/>
      <c r="U51" s="70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</row>
    <row r="52" spans="1:37" s="76" customFormat="1" ht="11.25" x14ac:dyDescent="0.2">
      <c r="A52" s="74"/>
      <c r="B52" s="75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/>
      <c r="N52" s="69"/>
      <c r="O52" s="69"/>
      <c r="P52" s="69"/>
      <c r="Q52" s="69"/>
      <c r="R52" s="121"/>
      <c r="S52" s="69"/>
      <c r="T52" s="69"/>
      <c r="U52" s="70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</row>
    <row r="53" spans="1:37" s="76" customFormat="1" ht="11.25" x14ac:dyDescent="0.2">
      <c r="A53" s="74"/>
      <c r="B53" s="75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70"/>
      <c r="N53" s="69"/>
      <c r="O53" s="69"/>
      <c r="P53" s="69"/>
      <c r="Q53" s="69"/>
      <c r="R53" s="121"/>
      <c r="S53" s="69"/>
      <c r="T53" s="69"/>
      <c r="U53" s="70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</row>
    <row r="54" spans="1:37" s="88" customFormat="1" x14ac:dyDescent="0.2">
      <c r="R54" s="93"/>
    </row>
    <row r="55" spans="1:37" s="88" customFormat="1" x14ac:dyDescent="0.2">
      <c r="R55" s="93"/>
    </row>
    <row r="56" spans="1:37" s="76" customFormat="1" ht="11.25" x14ac:dyDescent="0.2">
      <c r="A56" s="74"/>
      <c r="B56" s="75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70"/>
      <c r="N56" s="69"/>
      <c r="O56" s="69"/>
      <c r="P56" s="69"/>
      <c r="Q56" s="69"/>
      <c r="R56" s="121"/>
      <c r="S56" s="69"/>
      <c r="T56" s="69"/>
      <c r="U56" s="70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</row>
    <row r="57" spans="1:37" s="76" customFormat="1" ht="11.25" x14ac:dyDescent="0.2">
      <c r="A57" s="74"/>
      <c r="B57" s="75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70"/>
      <c r="N57" s="69"/>
      <c r="O57" s="69"/>
      <c r="P57" s="69"/>
      <c r="Q57" s="69"/>
      <c r="R57" s="121"/>
      <c r="S57" s="69"/>
      <c r="T57" s="69"/>
      <c r="U57" s="70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</row>
    <row r="58" spans="1:37" s="129" customFormat="1" x14ac:dyDescent="0.2">
      <c r="A58" s="93"/>
      <c r="B58" s="93"/>
      <c r="C58" s="114"/>
      <c r="D58" s="93"/>
      <c r="E58" s="93"/>
      <c r="F58" s="93"/>
      <c r="G58" s="121"/>
      <c r="H58" s="121"/>
      <c r="I58" s="121"/>
      <c r="J58" s="121"/>
      <c r="K58" s="121"/>
      <c r="L58" s="121"/>
      <c r="M58" s="184"/>
      <c r="N58" s="121"/>
      <c r="O58" s="121"/>
      <c r="P58" s="121"/>
      <c r="Q58" s="121"/>
      <c r="R58" s="121"/>
      <c r="S58" s="121"/>
      <c r="T58" s="121"/>
      <c r="U58" s="184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</row>
    <row r="59" spans="1:37" s="129" customFormat="1" x14ac:dyDescent="0.2">
      <c r="A59" s="93"/>
      <c r="B59" s="93"/>
      <c r="C59" s="93"/>
      <c r="D59" s="93"/>
      <c r="E59" s="93"/>
      <c r="F59" s="93"/>
      <c r="G59" s="121"/>
      <c r="H59" s="121"/>
      <c r="I59" s="121"/>
      <c r="J59" s="121"/>
      <c r="K59" s="121"/>
      <c r="L59" s="121"/>
      <c r="M59" s="184"/>
      <c r="N59" s="121"/>
      <c r="O59" s="121"/>
      <c r="P59" s="121"/>
      <c r="Q59" s="121"/>
      <c r="R59" s="121"/>
      <c r="S59" s="121"/>
      <c r="T59" s="121"/>
      <c r="U59" s="184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</row>
    <row r="60" spans="1:37" s="129" customFormat="1" x14ac:dyDescent="0.2">
      <c r="A60" s="93"/>
      <c r="B60" s="93"/>
      <c r="C60" s="93"/>
      <c r="D60" s="93"/>
      <c r="E60" s="93"/>
      <c r="F60" s="93"/>
      <c r="G60" s="121"/>
      <c r="H60" s="121"/>
      <c r="I60" s="121"/>
      <c r="J60" s="121"/>
      <c r="K60" s="121"/>
      <c r="L60" s="121"/>
      <c r="M60" s="184"/>
      <c r="N60" s="121"/>
      <c r="O60" s="121"/>
      <c r="P60" s="121"/>
      <c r="Q60" s="121"/>
      <c r="R60" s="121"/>
      <c r="S60" s="121"/>
      <c r="T60" s="121"/>
      <c r="U60" s="184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</row>
    <row r="61" spans="1:37" s="129" customFormat="1" x14ac:dyDescent="0.2">
      <c r="A61" s="93"/>
      <c r="B61" s="412"/>
      <c r="C61" s="93"/>
      <c r="D61" s="93"/>
      <c r="E61" s="93"/>
      <c r="F61" s="93"/>
      <c r="G61" s="121"/>
      <c r="H61" s="121"/>
      <c r="I61" s="121"/>
      <c r="J61" s="121"/>
      <c r="K61" s="121"/>
      <c r="L61" s="121"/>
      <c r="M61" s="184"/>
      <c r="N61" s="121"/>
      <c r="O61" s="121"/>
      <c r="P61" s="121"/>
      <c r="Q61" s="121"/>
      <c r="R61" s="121"/>
      <c r="S61" s="121"/>
      <c r="T61" s="121"/>
      <c r="U61" s="184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</row>
    <row r="62" spans="1:37" s="93" customFormat="1" x14ac:dyDescent="0.2"/>
    <row r="63" spans="1:37" s="93" customFormat="1" x14ac:dyDescent="0.2">
      <c r="B63" s="412"/>
    </row>
    <row r="64" spans="1:37" s="93" customFormat="1" x14ac:dyDescent="0.2"/>
    <row r="65" spans="18:18" s="93" customFormat="1" x14ac:dyDescent="0.2"/>
    <row r="66" spans="18:18" s="93" customFormat="1" x14ac:dyDescent="0.2"/>
    <row r="67" spans="18:18" s="88" customFormat="1" x14ac:dyDescent="0.2">
      <c r="R67" s="93"/>
    </row>
    <row r="68" spans="18:18" s="88" customFormat="1" x14ac:dyDescent="0.2">
      <c r="R68" s="93"/>
    </row>
    <row r="69" spans="18:18" s="88" customFormat="1" x14ac:dyDescent="0.2">
      <c r="R69" s="93"/>
    </row>
    <row r="70" spans="18:18" s="88" customFormat="1" x14ac:dyDescent="0.2">
      <c r="R70" s="93"/>
    </row>
    <row r="71" spans="18:18" s="88" customFormat="1" x14ac:dyDescent="0.2">
      <c r="R71" s="93"/>
    </row>
    <row r="72" spans="18:18" s="88" customFormat="1" x14ac:dyDescent="0.2">
      <c r="R72" s="93"/>
    </row>
    <row r="73" spans="18:18" s="88" customFormat="1" x14ac:dyDescent="0.2">
      <c r="R73" s="93"/>
    </row>
    <row r="74" spans="18:18" s="88" customFormat="1" x14ac:dyDescent="0.2">
      <c r="R74" s="93"/>
    </row>
    <row r="75" spans="18:18" s="88" customFormat="1" x14ac:dyDescent="0.2">
      <c r="R75" s="93"/>
    </row>
    <row r="76" spans="18:18" s="88" customFormat="1" x14ac:dyDescent="0.2">
      <c r="R76" s="93"/>
    </row>
    <row r="77" spans="18:18" s="88" customFormat="1" x14ac:dyDescent="0.2">
      <c r="R77" s="93"/>
    </row>
    <row r="78" spans="18:18" s="88" customFormat="1" x14ac:dyDescent="0.2">
      <c r="R78" s="93"/>
    </row>
    <row r="79" spans="18:18" s="88" customFormat="1" x14ac:dyDescent="0.2">
      <c r="R79" s="93"/>
    </row>
    <row r="80" spans="18:18" s="88" customFormat="1" x14ac:dyDescent="0.2">
      <c r="R80" s="93"/>
    </row>
    <row r="81" spans="1:84" s="88" customFormat="1" x14ac:dyDescent="0.2">
      <c r="R81" s="93"/>
    </row>
    <row r="82" spans="1:84" s="88" customFormat="1" x14ac:dyDescent="0.2">
      <c r="R82" s="93"/>
    </row>
    <row r="83" spans="1:84" s="88" customFormat="1" x14ac:dyDescent="0.2">
      <c r="D83" s="424"/>
      <c r="F83" s="424"/>
      <c r="R83" s="93"/>
    </row>
    <row r="84" spans="1:84" s="88" customFormat="1" x14ac:dyDescent="0.2">
      <c r="A84" s="425"/>
      <c r="R84" s="93"/>
    </row>
    <row r="92" spans="1:84" s="2" customFormat="1" x14ac:dyDescent="0.2">
      <c r="B92" s="12"/>
      <c r="C92" s="13"/>
      <c r="D92" s="13"/>
      <c r="E92" s="13"/>
      <c r="F92" s="13"/>
      <c r="G92" s="13"/>
      <c r="H92" s="13"/>
      <c r="J92" s="13"/>
      <c r="L92" s="13"/>
      <c r="M92" s="13"/>
      <c r="N92"/>
      <c r="O92"/>
      <c r="P92"/>
      <c r="Q92"/>
      <c r="R92" s="101"/>
      <c r="S92"/>
      <c r="T92"/>
      <c r="U92"/>
      <c r="V92"/>
      <c r="W92" s="87"/>
      <c r="X92" s="87"/>
      <c r="Y92"/>
      <c r="Z92"/>
      <c r="AA92" s="87"/>
      <c r="AB92" s="87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</row>
  </sheetData>
  <sortState ref="A14:CB30">
    <sortCondition ref="I14:I30"/>
  </sortState>
  <mergeCells count="3">
    <mergeCell ref="A9:B9"/>
    <mergeCell ref="K32:M32"/>
    <mergeCell ref="K33:M33"/>
  </mergeCells>
  <pageMargins left="0" right="0" top="0" bottom="0" header="0" footer="0"/>
  <pageSetup paperSize="9" scale="1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P91"/>
  <sheetViews>
    <sheetView workbookViewId="0"/>
  </sheetViews>
  <sheetFormatPr defaultRowHeight="12.75" x14ac:dyDescent="0.2"/>
  <cols>
    <col min="1" max="1" width="8.7109375" customWidth="1"/>
    <col min="2" max="2" width="20" customWidth="1"/>
    <col min="3" max="9" width="10.7109375" customWidth="1"/>
    <col min="10" max="10" width="20" customWidth="1"/>
    <col min="11" max="17" width="10.7109375" customWidth="1"/>
    <col min="18" max="18" width="10.7109375" style="93" customWidth="1"/>
    <col min="19" max="21" width="9.140625" style="93"/>
    <col min="22" max="22" width="9.5703125" style="93" bestFit="1" customWidth="1"/>
    <col min="23" max="94" width="9.140625" style="93"/>
  </cols>
  <sheetData>
    <row r="1" spans="1:94" s="49" customFormat="1" ht="20.25" customHeight="1" x14ac:dyDescent="0.25">
      <c r="A1" s="43" t="s">
        <v>739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 s="93"/>
      <c r="S1" s="44"/>
      <c r="T1" s="45"/>
      <c r="U1" s="46"/>
      <c r="V1" s="47"/>
      <c r="W1" s="47"/>
      <c r="X1" s="47"/>
      <c r="Y1" s="48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</row>
    <row r="3" spans="1:94" ht="13.5" thickBot="1" x14ac:dyDescent="0.25"/>
    <row r="4" spans="1:94" s="79" customFormat="1" ht="65.099999999999994" customHeight="1" thickBot="1" x14ac:dyDescent="0.25">
      <c r="A4" s="162" t="s">
        <v>719</v>
      </c>
      <c r="B4" s="163" t="s">
        <v>589</v>
      </c>
      <c r="C4" s="165" t="s">
        <v>720</v>
      </c>
      <c r="D4" s="156" t="s">
        <v>721</v>
      </c>
      <c r="E4" s="151" t="s">
        <v>722</v>
      </c>
      <c r="F4" s="167" t="s">
        <v>723</v>
      </c>
      <c r="G4" s="151" t="s">
        <v>724</v>
      </c>
      <c r="H4" s="167" t="s">
        <v>725</v>
      </c>
      <c r="I4" s="167" t="s">
        <v>726</v>
      </c>
      <c r="J4" s="172" t="s">
        <v>588</v>
      </c>
      <c r="K4" s="165" t="s">
        <v>720</v>
      </c>
      <c r="L4" s="186" t="s">
        <v>721</v>
      </c>
      <c r="M4" s="165" t="s">
        <v>722</v>
      </c>
      <c r="N4" s="186" t="s">
        <v>723</v>
      </c>
      <c r="O4" s="165" t="s">
        <v>724</v>
      </c>
      <c r="P4" s="186" t="s">
        <v>727</v>
      </c>
      <c r="Q4" s="167" t="s">
        <v>726</v>
      </c>
      <c r="R4" s="182"/>
      <c r="S4" s="211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</row>
    <row r="5" spans="1:94" s="18" customFormat="1" ht="15.75" customHeight="1" x14ac:dyDescent="0.2">
      <c r="A5" s="164" t="s">
        <v>421</v>
      </c>
      <c r="B5" s="164" t="s">
        <v>119</v>
      </c>
      <c r="C5" s="18">
        <v>24184</v>
      </c>
      <c r="D5" s="261">
        <v>8</v>
      </c>
      <c r="E5" s="21">
        <f>C5/D5</f>
        <v>3023</v>
      </c>
      <c r="F5" s="261">
        <v>2</v>
      </c>
      <c r="G5" s="21">
        <f>C5/F5</f>
        <v>12092</v>
      </c>
      <c r="H5" s="261">
        <v>10</v>
      </c>
      <c r="I5" s="21">
        <f>C5/H5</f>
        <v>2418.4</v>
      </c>
      <c r="J5" s="444" t="s">
        <v>422</v>
      </c>
      <c r="K5" s="18">
        <v>24184</v>
      </c>
      <c r="L5" s="273">
        <v>8</v>
      </c>
      <c r="M5" s="21">
        <v>3023</v>
      </c>
      <c r="N5" s="273">
        <v>2</v>
      </c>
      <c r="O5" s="219">
        <v>12092</v>
      </c>
      <c r="P5" s="84">
        <v>10</v>
      </c>
      <c r="Q5" s="438">
        <v>2418.4</v>
      </c>
      <c r="R5" s="93"/>
      <c r="S5" s="93"/>
      <c r="T5" s="93"/>
      <c r="U5" s="93"/>
      <c r="V5" s="93"/>
      <c r="W5" s="97"/>
      <c r="X5" s="97"/>
      <c r="Y5" s="93"/>
      <c r="Z5" s="93"/>
      <c r="AA5" s="97"/>
      <c r="AB5" s="97"/>
      <c r="AC5" s="93"/>
      <c r="AD5" s="97"/>
      <c r="AE5" s="97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</row>
    <row r="6" spans="1:94" s="31" customFormat="1" ht="15.75" customHeight="1" x14ac:dyDescent="0.2">
      <c r="A6" s="348" t="s">
        <v>423</v>
      </c>
      <c r="B6" s="348" t="s">
        <v>173</v>
      </c>
      <c r="C6" s="31">
        <v>25835</v>
      </c>
      <c r="D6" s="24">
        <v>11</v>
      </c>
      <c r="E6" s="33">
        <f t="shared" ref="E6:E11" si="0">C6/D6</f>
        <v>2348.6363636363635</v>
      </c>
      <c r="F6" s="24"/>
      <c r="G6" s="33"/>
      <c r="H6" s="24">
        <v>11</v>
      </c>
      <c r="I6" s="33">
        <f t="shared" ref="I6:I11" si="1">C6/H6</f>
        <v>2348.6363636363635</v>
      </c>
      <c r="J6" s="445" t="s">
        <v>424</v>
      </c>
      <c r="K6" s="31">
        <f>SUM(C6:C7)</f>
        <v>28290</v>
      </c>
      <c r="L6" s="358">
        <v>13</v>
      </c>
      <c r="M6" s="33">
        <f>K6/L6</f>
        <v>2176.1538461538462</v>
      </c>
      <c r="N6" s="358"/>
      <c r="O6" s="213"/>
      <c r="P6" s="357">
        <v>13</v>
      </c>
      <c r="Q6" s="434">
        <v>2176.1538461538462</v>
      </c>
      <c r="R6" s="93"/>
      <c r="S6" s="93"/>
      <c r="T6" s="93"/>
      <c r="U6" s="93"/>
      <c r="V6" s="97"/>
      <c r="W6" s="97"/>
      <c r="X6" s="97"/>
      <c r="Y6" s="93"/>
      <c r="Z6" s="93"/>
      <c r="AA6" s="97"/>
      <c r="AB6" s="97"/>
      <c r="AC6" s="93"/>
      <c r="AD6" s="97"/>
      <c r="AE6" s="97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</row>
    <row r="7" spans="1:94" s="31" customFormat="1" ht="15.75" customHeight="1" x14ac:dyDescent="0.2">
      <c r="A7" s="348" t="s">
        <v>425</v>
      </c>
      <c r="B7" s="348" t="s">
        <v>167</v>
      </c>
      <c r="C7" s="31">
        <v>2455</v>
      </c>
      <c r="D7" s="24">
        <v>2</v>
      </c>
      <c r="E7" s="33">
        <f t="shared" si="0"/>
        <v>1227.5</v>
      </c>
      <c r="F7" s="24"/>
      <c r="G7" s="33"/>
      <c r="H7" s="24">
        <v>2</v>
      </c>
      <c r="I7" s="33">
        <f t="shared" si="1"/>
        <v>1227.5</v>
      </c>
      <c r="J7" s="445"/>
      <c r="L7" s="358"/>
      <c r="M7" s="33"/>
      <c r="N7" s="358"/>
      <c r="O7" s="213"/>
      <c r="P7" s="357"/>
      <c r="Q7" s="434"/>
      <c r="R7" s="93"/>
      <c r="S7" s="93"/>
      <c r="T7" s="93"/>
      <c r="U7" s="93"/>
      <c r="V7" s="93"/>
      <c r="W7" s="97"/>
      <c r="X7" s="97"/>
      <c r="Y7" s="93"/>
      <c r="Z7" s="93"/>
      <c r="AA7" s="97"/>
      <c r="AB7" s="97"/>
      <c r="AC7" s="93"/>
      <c r="AD7" s="97"/>
      <c r="AE7" s="97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</row>
    <row r="8" spans="1:94" s="42" customFormat="1" ht="15.75" customHeight="1" x14ac:dyDescent="0.2">
      <c r="A8" s="442" t="s">
        <v>426</v>
      </c>
      <c r="B8" s="442" t="s">
        <v>226</v>
      </c>
      <c r="C8" s="426">
        <v>4282</v>
      </c>
      <c r="D8" s="452">
        <v>1</v>
      </c>
      <c r="E8" s="427">
        <f t="shared" si="0"/>
        <v>4282</v>
      </c>
      <c r="F8" s="452">
        <v>1</v>
      </c>
      <c r="G8" s="427">
        <f t="shared" ref="G8:G11" si="2">C8/F8</f>
        <v>4282</v>
      </c>
      <c r="H8" s="452">
        <v>2</v>
      </c>
      <c r="I8" s="427">
        <f t="shared" si="1"/>
        <v>2141</v>
      </c>
      <c r="J8" s="446" t="s">
        <v>391</v>
      </c>
      <c r="K8" s="426">
        <v>4282</v>
      </c>
      <c r="L8" s="358">
        <v>1</v>
      </c>
      <c r="M8" s="427">
        <v>4282</v>
      </c>
      <c r="N8" s="358">
        <v>1</v>
      </c>
      <c r="O8" s="453">
        <v>4282</v>
      </c>
      <c r="P8" s="357">
        <v>2</v>
      </c>
      <c r="Q8" s="443">
        <v>2141</v>
      </c>
      <c r="R8" s="93"/>
      <c r="S8" s="93"/>
      <c r="T8" s="93"/>
      <c r="U8" s="93"/>
      <c r="V8" s="93"/>
      <c r="W8" s="97"/>
      <c r="X8" s="97"/>
      <c r="Y8" s="93"/>
      <c r="Z8" s="93"/>
      <c r="AA8" s="97"/>
      <c r="AB8" s="97"/>
      <c r="AC8" s="93"/>
      <c r="AD8" s="97"/>
      <c r="AE8" s="97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</row>
    <row r="9" spans="1:94" s="31" customFormat="1" ht="15.75" customHeight="1" x14ac:dyDescent="0.2">
      <c r="A9" s="348" t="s">
        <v>427</v>
      </c>
      <c r="B9" s="348" t="s">
        <v>241</v>
      </c>
      <c r="C9" s="31">
        <v>17481</v>
      </c>
      <c r="D9" s="24">
        <v>6</v>
      </c>
      <c r="E9" s="33">
        <f t="shared" si="0"/>
        <v>2913.5</v>
      </c>
      <c r="F9" s="24">
        <v>2</v>
      </c>
      <c r="G9" s="33">
        <f t="shared" si="2"/>
        <v>8740.5</v>
      </c>
      <c r="H9" s="24">
        <v>8</v>
      </c>
      <c r="I9" s="33">
        <f t="shared" si="1"/>
        <v>2185.125</v>
      </c>
      <c r="J9" s="445" t="s">
        <v>428</v>
      </c>
      <c r="K9" s="31">
        <v>17481</v>
      </c>
      <c r="L9" s="358">
        <v>6</v>
      </c>
      <c r="M9" s="33">
        <v>2913.5</v>
      </c>
      <c r="N9" s="358">
        <v>2</v>
      </c>
      <c r="O9" s="213">
        <v>8740.5</v>
      </c>
      <c r="P9" s="357">
        <v>8</v>
      </c>
      <c r="Q9" s="434">
        <v>2185.125</v>
      </c>
      <c r="R9" s="93"/>
      <c r="S9" s="93"/>
      <c r="T9" s="93"/>
      <c r="U9" s="93"/>
      <c r="V9" s="93"/>
      <c r="W9" s="97"/>
      <c r="X9" s="97"/>
      <c r="Y9" s="93"/>
      <c r="Z9" s="93"/>
      <c r="AA9" s="97"/>
      <c r="AB9" s="97"/>
      <c r="AC9" s="93"/>
      <c r="AD9" s="97"/>
      <c r="AE9" s="97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</row>
    <row r="10" spans="1:94" s="42" customFormat="1" ht="15.75" customHeight="1" thickBot="1" x14ac:dyDescent="0.25">
      <c r="A10" s="447" t="s">
        <v>429</v>
      </c>
      <c r="B10" s="447" t="s">
        <v>110</v>
      </c>
      <c r="C10" s="448">
        <v>1382</v>
      </c>
      <c r="D10" s="455">
        <v>1</v>
      </c>
      <c r="E10" s="449">
        <f t="shared" si="0"/>
        <v>1382</v>
      </c>
      <c r="F10" s="455"/>
      <c r="G10" s="449"/>
      <c r="H10" s="455">
        <v>1</v>
      </c>
      <c r="I10" s="449">
        <f t="shared" si="1"/>
        <v>1382</v>
      </c>
      <c r="J10" s="450" t="s">
        <v>385</v>
      </c>
      <c r="K10" s="448">
        <v>1382</v>
      </c>
      <c r="L10" s="190">
        <v>1</v>
      </c>
      <c r="M10" s="449">
        <v>1382</v>
      </c>
      <c r="N10" s="190"/>
      <c r="O10" s="456"/>
      <c r="P10" s="454">
        <v>1</v>
      </c>
      <c r="Q10" s="451"/>
      <c r="R10" s="93"/>
      <c r="S10" s="93"/>
      <c r="T10" s="93"/>
      <c r="U10" s="93"/>
      <c r="V10" s="93"/>
      <c r="W10" s="97"/>
      <c r="X10" s="97"/>
      <c r="Y10" s="93"/>
      <c r="Z10" s="93"/>
      <c r="AA10" s="97"/>
      <c r="AB10" s="97"/>
      <c r="AC10" s="93"/>
      <c r="AD10" s="97"/>
      <c r="AE10" s="97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</row>
    <row r="11" spans="1:94" s="63" customFormat="1" ht="15.75" customHeight="1" thickBot="1" x14ac:dyDescent="0.25">
      <c r="A11" s="854" t="s">
        <v>430</v>
      </c>
      <c r="B11" s="860"/>
      <c r="C11" s="144">
        <f>SUM(C5:C10)</f>
        <v>75619</v>
      </c>
      <c r="D11" s="140">
        <f>SUM(D5:D10)</f>
        <v>29</v>
      </c>
      <c r="E11" s="235">
        <f t="shared" si="0"/>
        <v>2607.5517241379312</v>
      </c>
      <c r="F11" s="140">
        <v>5</v>
      </c>
      <c r="G11" s="235">
        <f t="shared" si="2"/>
        <v>15123.8</v>
      </c>
      <c r="H11" s="140">
        <v>34</v>
      </c>
      <c r="I11" s="235">
        <f t="shared" si="1"/>
        <v>2224.0882352941176</v>
      </c>
      <c r="J11" s="220" t="s">
        <v>570</v>
      </c>
      <c r="K11" s="140">
        <v>75619</v>
      </c>
      <c r="L11" s="240">
        <v>29</v>
      </c>
      <c r="M11" s="141">
        <v>2607.5517241379312</v>
      </c>
      <c r="N11" s="240">
        <v>5</v>
      </c>
      <c r="O11" s="142">
        <v>15123.8</v>
      </c>
      <c r="P11" s="240">
        <v>34</v>
      </c>
      <c r="Q11" s="142">
        <v>2224.0882352941176</v>
      </c>
      <c r="R11" s="95"/>
      <c r="S11" s="95"/>
      <c r="T11" s="95"/>
      <c r="U11" s="95"/>
      <c r="V11" s="183"/>
      <c r="W11" s="97"/>
      <c r="X11" s="97"/>
      <c r="Y11" s="95"/>
      <c r="Z11" s="95"/>
      <c r="AA11" s="97"/>
      <c r="AB11" s="97"/>
      <c r="AC11" s="95"/>
      <c r="AD11" s="183"/>
      <c r="AE11" s="97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</row>
    <row r="12" spans="1:94" s="90" customFormat="1" x14ac:dyDescent="0.2">
      <c r="A12" s="95"/>
      <c r="E12" s="99"/>
      <c r="G12" s="99"/>
      <c r="H12" s="82"/>
      <c r="I12" s="99"/>
      <c r="M12" s="83"/>
      <c r="O12" s="83"/>
      <c r="Q12" s="83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</row>
    <row r="13" spans="1:94" s="90" customFormat="1" x14ac:dyDescent="0.2">
      <c r="A13" s="87" t="s">
        <v>597</v>
      </c>
      <c r="B13" s="663" t="s">
        <v>681</v>
      </c>
      <c r="C13" s="87"/>
      <c r="D13" s="87"/>
      <c r="E13" s="87"/>
      <c r="F13" s="87"/>
      <c r="G13" s="87"/>
      <c r="H13" s="87"/>
      <c r="I13" s="99"/>
      <c r="M13" s="83"/>
      <c r="O13" s="83"/>
      <c r="Q13" s="83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</row>
    <row r="14" spans="1:94" s="90" customFormat="1" x14ac:dyDescent="0.2">
      <c r="A14" s="87"/>
      <c r="B14" s="87" t="s">
        <v>305</v>
      </c>
      <c r="C14" s="87"/>
      <c r="D14" s="87"/>
      <c r="E14" s="87"/>
      <c r="F14" s="87"/>
      <c r="G14" s="87"/>
      <c r="H14" s="87"/>
      <c r="I14" s="99"/>
      <c r="M14" s="83"/>
      <c r="O14" s="83"/>
      <c r="Q14" s="83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</row>
    <row r="15" spans="1:94" s="90" customFormat="1" x14ac:dyDescent="0.2">
      <c r="A15" s="95"/>
      <c r="E15" s="99"/>
      <c r="G15" s="99"/>
      <c r="H15" s="82"/>
      <c r="I15" s="99"/>
      <c r="M15" s="83"/>
      <c r="O15" s="83"/>
      <c r="Q15" s="83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</row>
    <row r="16" spans="1:94" s="90" customFormat="1" x14ac:dyDescent="0.2">
      <c r="A16" s="95"/>
      <c r="E16" s="99"/>
      <c r="G16" s="99"/>
      <c r="H16" s="82"/>
      <c r="I16" s="99"/>
      <c r="M16" s="83"/>
      <c r="O16" s="83"/>
      <c r="Q16" s="83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</row>
    <row r="17" spans="1:94" s="90" customFormat="1" x14ac:dyDescent="0.2">
      <c r="A17" s="95"/>
      <c r="E17" s="99"/>
      <c r="G17" s="99"/>
      <c r="H17" s="82"/>
      <c r="I17" s="99"/>
      <c r="M17" s="83"/>
      <c r="O17" s="83"/>
      <c r="Q17" s="83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</row>
    <row r="18" spans="1:94" s="90" customFormat="1" x14ac:dyDescent="0.2">
      <c r="A18" s="95"/>
      <c r="E18" s="99"/>
      <c r="G18" s="99"/>
      <c r="H18" s="82"/>
      <c r="I18" s="99"/>
      <c r="M18" s="83"/>
      <c r="O18" s="83"/>
      <c r="Q18" s="83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</row>
    <row r="19" spans="1:94" s="90" customFormat="1" ht="15" x14ac:dyDescent="0.25">
      <c r="A19" s="138" t="s">
        <v>643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Q19" s="83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</row>
    <row r="20" spans="1:94" s="90" customFormat="1" ht="13.5" thickBot="1" x14ac:dyDescent="0.25">
      <c r="A20" s="95"/>
      <c r="E20" s="99"/>
      <c r="G20" s="99"/>
      <c r="H20" s="82"/>
      <c r="I20" s="99"/>
      <c r="M20" s="83"/>
      <c r="O20" s="83"/>
      <c r="Q20" s="8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</row>
    <row r="21" spans="1:94" s="90" customFormat="1" ht="48.75" thickBot="1" x14ac:dyDescent="0.25">
      <c r="A21" s="95"/>
      <c r="B21" s="153" t="s">
        <v>588</v>
      </c>
      <c r="C21" s="156" t="s">
        <v>711</v>
      </c>
      <c r="D21" s="159" t="s">
        <v>712</v>
      </c>
      <c r="E21" s="154" t="s">
        <v>713</v>
      </c>
      <c r="F21" s="152" t="s">
        <v>710</v>
      </c>
      <c r="G21" s="155" t="s">
        <v>709</v>
      </c>
      <c r="H21" s="154" t="s">
        <v>714</v>
      </c>
      <c r="I21" s="151" t="s">
        <v>715</v>
      </c>
      <c r="J21" s="152" t="s">
        <v>716</v>
      </c>
      <c r="K21" s="155" t="s">
        <v>729</v>
      </c>
      <c r="L21" s="154" t="s">
        <v>731</v>
      </c>
      <c r="M21" s="152" t="s">
        <v>717</v>
      </c>
      <c r="N21" s="155" t="s">
        <v>718</v>
      </c>
      <c r="O21" s="83"/>
      <c r="Q21" s="83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</row>
    <row r="22" spans="1:94" s="90" customFormat="1" x14ac:dyDescent="0.2">
      <c r="A22" s="95"/>
      <c r="B22" s="462" t="s">
        <v>422</v>
      </c>
      <c r="C22" s="93">
        <v>24184</v>
      </c>
      <c r="D22" s="471">
        <v>8</v>
      </c>
      <c r="E22" s="471">
        <v>3023</v>
      </c>
      <c r="F22" s="97">
        <f>C22/2500</f>
        <v>9.6736000000000004</v>
      </c>
      <c r="G22" s="166">
        <f>D22-F22</f>
        <v>-1.6736000000000004</v>
      </c>
      <c r="H22" s="93">
        <v>2</v>
      </c>
      <c r="I22" s="471">
        <v>12092</v>
      </c>
      <c r="J22" s="97">
        <f>C22/5000</f>
        <v>4.8368000000000002</v>
      </c>
      <c r="K22" s="166">
        <f>H22-J22</f>
        <v>-2.8368000000000002</v>
      </c>
      <c r="L22" s="93">
        <v>10</v>
      </c>
      <c r="M22" s="473">
        <v>2418.4</v>
      </c>
      <c r="N22" s="397">
        <f>G22+K22</f>
        <v>-4.5104000000000006</v>
      </c>
      <c r="O22" s="83"/>
      <c r="Q22" s="83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</row>
    <row r="23" spans="1:94" s="90" customFormat="1" x14ac:dyDescent="0.2">
      <c r="A23" s="95"/>
      <c r="B23" s="218" t="s">
        <v>424</v>
      </c>
      <c r="C23" s="93">
        <v>28290</v>
      </c>
      <c r="D23" s="349">
        <v>13</v>
      </c>
      <c r="E23" s="364">
        <v>2176.1538461538462</v>
      </c>
      <c r="F23" s="97">
        <f t="shared" ref="F23:F27" si="3">C23/2500</f>
        <v>11.316000000000001</v>
      </c>
      <c r="G23" s="166">
        <f t="shared" ref="G23:G27" si="4">D23-F23</f>
        <v>1.6839999999999993</v>
      </c>
      <c r="H23" s="93"/>
      <c r="I23" s="349"/>
      <c r="J23" s="97">
        <f t="shared" ref="J23:J27" si="5">C23/5000</f>
        <v>5.6580000000000004</v>
      </c>
      <c r="K23" s="166">
        <f t="shared" ref="K23:K27" si="6">H23-J23</f>
        <v>-5.6580000000000004</v>
      </c>
      <c r="L23" s="93">
        <v>13</v>
      </c>
      <c r="M23" s="364">
        <v>2176.1538461538462</v>
      </c>
      <c r="N23" s="397">
        <f t="shared" ref="N23:N27" si="7">G23+K23</f>
        <v>-3.9740000000000011</v>
      </c>
      <c r="O23" s="83"/>
      <c r="Q23" s="83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</row>
    <row r="24" spans="1:94" s="90" customFormat="1" x14ac:dyDescent="0.2">
      <c r="A24" s="95"/>
      <c r="B24" s="463" t="s">
        <v>391</v>
      </c>
      <c r="C24" s="458">
        <v>4282</v>
      </c>
      <c r="D24" s="472">
        <v>1</v>
      </c>
      <c r="E24" s="472">
        <v>4282</v>
      </c>
      <c r="F24" s="459">
        <f t="shared" si="3"/>
        <v>1.7128000000000001</v>
      </c>
      <c r="G24" s="166">
        <f t="shared" si="4"/>
        <v>-0.7128000000000001</v>
      </c>
      <c r="H24" s="458">
        <v>1</v>
      </c>
      <c r="I24" s="472">
        <v>4282</v>
      </c>
      <c r="J24" s="459">
        <f t="shared" si="5"/>
        <v>0.85640000000000005</v>
      </c>
      <c r="K24" s="166">
        <f t="shared" si="6"/>
        <v>0.14359999999999995</v>
      </c>
      <c r="L24" s="458">
        <v>2</v>
      </c>
      <c r="M24" s="474">
        <v>2141</v>
      </c>
      <c r="N24" s="397">
        <f t="shared" si="7"/>
        <v>-0.56920000000000015</v>
      </c>
      <c r="O24" s="83"/>
      <c r="Q24" s="83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</row>
    <row r="25" spans="1:94" s="90" customFormat="1" x14ac:dyDescent="0.2">
      <c r="A25" s="95"/>
      <c r="B25" s="218" t="s">
        <v>428</v>
      </c>
      <c r="C25" s="93">
        <v>17481</v>
      </c>
      <c r="D25" s="349">
        <v>6</v>
      </c>
      <c r="E25" s="349">
        <v>2913.5</v>
      </c>
      <c r="F25" s="97">
        <f t="shared" si="3"/>
        <v>6.9923999999999999</v>
      </c>
      <c r="G25" s="166">
        <f t="shared" si="4"/>
        <v>-0.99239999999999995</v>
      </c>
      <c r="H25" s="93">
        <v>2</v>
      </c>
      <c r="I25" s="349">
        <v>8740.5</v>
      </c>
      <c r="J25" s="97">
        <f t="shared" si="5"/>
        <v>3.4962</v>
      </c>
      <c r="K25" s="166">
        <f t="shared" si="6"/>
        <v>-1.4962</v>
      </c>
      <c r="L25" s="93">
        <v>8</v>
      </c>
      <c r="M25" s="364">
        <v>2185.125</v>
      </c>
      <c r="N25" s="397">
        <f t="shared" si="7"/>
        <v>-2.4885999999999999</v>
      </c>
      <c r="O25" s="83"/>
      <c r="Q25" s="83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</row>
    <row r="26" spans="1:94" s="90" customFormat="1" ht="13.5" thickBot="1" x14ac:dyDescent="0.25">
      <c r="A26" s="95"/>
      <c r="B26" s="464" t="s">
        <v>385</v>
      </c>
      <c r="C26" s="458">
        <v>1382</v>
      </c>
      <c r="D26" s="472">
        <v>1</v>
      </c>
      <c r="E26" s="472">
        <v>1382</v>
      </c>
      <c r="F26" s="459">
        <f t="shared" si="3"/>
        <v>0.55279999999999996</v>
      </c>
      <c r="G26" s="166">
        <f t="shared" si="4"/>
        <v>0.44720000000000004</v>
      </c>
      <c r="H26" s="458"/>
      <c r="I26" s="472"/>
      <c r="J26" s="459">
        <f t="shared" si="5"/>
        <v>0.27639999999999998</v>
      </c>
      <c r="K26" s="166">
        <f t="shared" si="6"/>
        <v>-0.27639999999999998</v>
      </c>
      <c r="L26" s="458">
        <v>1</v>
      </c>
      <c r="M26" s="475"/>
      <c r="N26" s="397">
        <f t="shared" si="7"/>
        <v>0.17080000000000006</v>
      </c>
      <c r="O26" s="83"/>
      <c r="Q26" s="83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</row>
    <row r="27" spans="1:94" s="90" customFormat="1" ht="15" customHeight="1" thickBot="1" x14ac:dyDescent="0.25">
      <c r="A27" s="95"/>
      <c r="B27" s="205" t="s">
        <v>570</v>
      </c>
      <c r="C27" s="139">
        <v>75619</v>
      </c>
      <c r="D27" s="362">
        <v>29</v>
      </c>
      <c r="E27" s="403">
        <v>2607.5517241379312</v>
      </c>
      <c r="F27" s="465">
        <f t="shared" si="3"/>
        <v>30.247599999999998</v>
      </c>
      <c r="G27" s="402">
        <f t="shared" si="4"/>
        <v>-1.2475999999999985</v>
      </c>
      <c r="H27" s="139">
        <v>5</v>
      </c>
      <c r="I27" s="362">
        <v>15123.8</v>
      </c>
      <c r="J27" s="465">
        <f t="shared" si="5"/>
        <v>15.123799999999999</v>
      </c>
      <c r="K27" s="402">
        <f t="shared" si="6"/>
        <v>-10.123799999999999</v>
      </c>
      <c r="L27" s="362">
        <v>34</v>
      </c>
      <c r="M27" s="399">
        <v>2224.0882352941176</v>
      </c>
      <c r="N27" s="137">
        <f t="shared" si="7"/>
        <v>-11.371399999999998</v>
      </c>
      <c r="O27" s="83"/>
      <c r="Q27" s="83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</row>
    <row r="28" spans="1:94" s="90" customFormat="1" x14ac:dyDescent="0.2">
      <c r="A28" s="95"/>
      <c r="E28" s="99"/>
      <c r="G28" s="99"/>
      <c r="H28" s="82"/>
      <c r="I28" s="99"/>
      <c r="M28" s="83"/>
      <c r="O28" s="83"/>
      <c r="Q28" s="83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</row>
    <row r="29" spans="1:94" s="90" customFormat="1" x14ac:dyDescent="0.2">
      <c r="A29" s="87" t="s">
        <v>597</v>
      </c>
      <c r="B29" s="663" t="s">
        <v>681</v>
      </c>
      <c r="C29" s="87"/>
      <c r="D29" s="87"/>
      <c r="E29" s="87"/>
      <c r="F29" s="87"/>
      <c r="G29" s="87"/>
      <c r="H29" s="82"/>
      <c r="I29" s="99"/>
      <c r="M29" s="83"/>
      <c r="O29" s="83"/>
      <c r="Q29" s="83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</row>
    <row r="30" spans="1:94" s="90" customFormat="1" x14ac:dyDescent="0.2">
      <c r="A30" s="87"/>
      <c r="B30" s="87" t="s">
        <v>305</v>
      </c>
      <c r="C30" s="87"/>
      <c r="D30" s="87"/>
      <c r="E30" s="87"/>
      <c r="F30" s="87"/>
      <c r="G30" s="87"/>
      <c r="H30" s="82"/>
      <c r="I30" s="99"/>
      <c r="M30" s="83"/>
      <c r="O30" s="83"/>
      <c r="Q30" s="83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</row>
    <row r="31" spans="1:94" s="90" customFormat="1" x14ac:dyDescent="0.2">
      <c r="A31" s="95"/>
      <c r="E31" s="99"/>
      <c r="G31" s="99"/>
      <c r="H31" s="82"/>
      <c r="I31" s="99"/>
      <c r="M31" s="83"/>
      <c r="O31" s="83"/>
      <c r="Q31" s="83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</row>
    <row r="32" spans="1:94" s="90" customFormat="1" x14ac:dyDescent="0.2">
      <c r="A32" s="95"/>
      <c r="E32" s="99"/>
      <c r="G32" s="99"/>
      <c r="H32" s="82"/>
      <c r="I32" s="99"/>
      <c r="M32" s="83"/>
      <c r="O32" s="83"/>
      <c r="Q32" s="83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</row>
    <row r="33" spans="1:94" s="90" customFormat="1" x14ac:dyDescent="0.2">
      <c r="A33" s="95"/>
      <c r="E33" s="99"/>
      <c r="G33" s="99"/>
      <c r="H33" s="82"/>
      <c r="I33" s="99"/>
      <c r="M33" s="83"/>
      <c r="O33" s="83"/>
      <c r="Q33" s="83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</row>
    <row r="34" spans="1:94" s="90" customFormat="1" ht="15" x14ac:dyDescent="0.25">
      <c r="A34" s="138" t="s">
        <v>644</v>
      </c>
      <c r="B34" s="87"/>
      <c r="C34" s="87"/>
      <c r="D34" s="87"/>
      <c r="E34" s="87"/>
      <c r="F34" s="87"/>
      <c r="G34" s="87"/>
      <c r="H34" s="87"/>
      <c r="I34" s="87"/>
      <c r="J34" s="87"/>
      <c r="M34" s="83"/>
      <c r="O34" s="83"/>
      <c r="Q34" s="83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</row>
    <row r="35" spans="1:94" s="90" customFormat="1" ht="13.5" thickBot="1" x14ac:dyDescent="0.25">
      <c r="A35" s="95"/>
      <c r="E35" s="99"/>
      <c r="G35" s="99"/>
      <c r="H35" s="82"/>
      <c r="I35" s="99"/>
      <c r="M35" s="83"/>
      <c r="O35" s="83"/>
      <c r="Q35" s="83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</row>
    <row r="36" spans="1:94" s="90" customFormat="1" ht="24" x14ac:dyDescent="0.2">
      <c r="A36" s="95"/>
      <c r="B36" s="861" t="s">
        <v>609</v>
      </c>
      <c r="C36" s="779" t="s">
        <v>625</v>
      </c>
      <c r="D36" s="779" t="s">
        <v>626</v>
      </c>
      <c r="E36" s="779" t="s">
        <v>428</v>
      </c>
      <c r="F36" s="780" t="s">
        <v>391</v>
      </c>
      <c r="G36" s="781" t="s">
        <v>385</v>
      </c>
      <c r="H36" s="782" t="s">
        <v>708</v>
      </c>
      <c r="I36" s="99"/>
      <c r="J36" s="130" t="s">
        <v>596</v>
      </c>
      <c r="K36" s="131"/>
      <c r="L36" s="131"/>
      <c r="M36" s="3"/>
      <c r="N36" s="3"/>
      <c r="O36" s="83"/>
      <c r="Q36" s="83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</row>
    <row r="37" spans="1:94" s="90" customFormat="1" ht="39.75" thickBot="1" x14ac:dyDescent="0.3">
      <c r="A37" s="95"/>
      <c r="B37" s="862"/>
      <c r="C37" s="25"/>
      <c r="D37" s="25"/>
      <c r="E37" s="25"/>
      <c r="F37" s="466" t="s">
        <v>45</v>
      </c>
      <c r="G37" s="480" t="s">
        <v>47</v>
      </c>
      <c r="H37" s="486"/>
      <c r="I37" s="99"/>
      <c r="J37" s="289" t="s">
        <v>59</v>
      </c>
      <c r="K37" s="256">
        <f>H38+H39</f>
        <v>29</v>
      </c>
      <c r="L37" s="856" t="s">
        <v>627</v>
      </c>
      <c r="M37" s="856"/>
      <c r="N37" s="856"/>
      <c r="O37" s="83"/>
      <c r="Q37" s="83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</row>
    <row r="38" spans="1:94" s="90" customFormat="1" ht="24.75" x14ac:dyDescent="0.25">
      <c r="A38" s="95"/>
      <c r="B38" s="483" t="s">
        <v>37</v>
      </c>
      <c r="C38" s="317">
        <v>6</v>
      </c>
      <c r="D38" s="51">
        <v>8</v>
      </c>
      <c r="E38" s="51">
        <v>5</v>
      </c>
      <c r="F38" s="467">
        <v>1</v>
      </c>
      <c r="G38" s="481">
        <v>1</v>
      </c>
      <c r="H38" s="487">
        <f>SUM(C38:G38)</f>
        <v>21</v>
      </c>
      <c r="I38" s="99"/>
      <c r="J38" s="290" t="s">
        <v>593</v>
      </c>
      <c r="K38" s="257">
        <f>H40</f>
        <v>5</v>
      </c>
      <c r="L38" s="859" t="s">
        <v>613</v>
      </c>
      <c r="M38" s="859"/>
      <c r="N38" s="859"/>
      <c r="O38" s="83"/>
      <c r="Q38" s="83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</row>
    <row r="39" spans="1:94" s="90" customFormat="1" ht="24" x14ac:dyDescent="0.2">
      <c r="A39" s="95"/>
      <c r="B39" s="484" t="s">
        <v>38</v>
      </c>
      <c r="C39" s="317">
        <v>2</v>
      </c>
      <c r="D39" s="51">
        <v>5</v>
      </c>
      <c r="E39" s="51">
        <v>1</v>
      </c>
      <c r="F39" s="467"/>
      <c r="G39" s="481"/>
      <c r="H39" s="487">
        <f>SUM(C39:G39)</f>
        <v>8</v>
      </c>
      <c r="I39" s="99"/>
      <c r="J39" s="129" t="s">
        <v>599</v>
      </c>
      <c r="K39" s="129"/>
      <c r="L39" s="93"/>
      <c r="M39" s="93"/>
      <c r="N39" s="97"/>
      <c r="O39" s="83"/>
      <c r="Q39" s="83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</row>
    <row r="40" spans="1:94" s="90" customFormat="1" ht="36.75" thickBot="1" x14ac:dyDescent="0.25">
      <c r="A40" s="95"/>
      <c r="B40" s="485" t="s">
        <v>49</v>
      </c>
      <c r="C40" s="318">
        <v>2</v>
      </c>
      <c r="D40" s="319"/>
      <c r="E40" s="319">
        <v>2</v>
      </c>
      <c r="F40" s="477">
        <v>1</v>
      </c>
      <c r="G40" s="482"/>
      <c r="H40" s="488">
        <f>SUM(C40:G40)</f>
        <v>5</v>
      </c>
      <c r="I40" s="99"/>
      <c r="J40" s="108"/>
      <c r="K40" s="197" t="s">
        <v>600</v>
      </c>
      <c r="L40" s="100"/>
      <c r="M40" s="100"/>
      <c r="N40" s="98"/>
      <c r="O40" s="83"/>
      <c r="Q40" s="83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</row>
    <row r="41" spans="1:94" s="90" customFormat="1" ht="13.5" thickBot="1" x14ac:dyDescent="0.25">
      <c r="A41" s="95"/>
      <c r="B41" s="491" t="s">
        <v>2</v>
      </c>
      <c r="C41" s="490">
        <f>SUM(C38:C40)</f>
        <v>10</v>
      </c>
      <c r="D41" s="478">
        <f>SUM(D38:D40)</f>
        <v>13</v>
      </c>
      <c r="E41" s="478">
        <f>SUM(E38:E40)</f>
        <v>8</v>
      </c>
      <c r="F41" s="479">
        <f>SUM(F38:F40)</f>
        <v>2</v>
      </c>
      <c r="G41" s="489">
        <f>SUM(G38:G40)</f>
        <v>1</v>
      </c>
      <c r="H41" s="144">
        <f>SUM(C41:G41)</f>
        <v>34</v>
      </c>
      <c r="I41" s="99"/>
      <c r="J41" s="87"/>
      <c r="K41" s="87"/>
      <c r="L41" s="87"/>
      <c r="M41" s="87"/>
      <c r="N41" s="87"/>
      <c r="O41" s="83"/>
      <c r="Q41" s="83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</row>
    <row r="42" spans="1:94" s="90" customFormat="1" x14ac:dyDescent="0.2">
      <c r="A42" s="95"/>
      <c r="E42" s="99"/>
      <c r="G42" s="99"/>
      <c r="H42" s="82"/>
      <c r="I42" s="99"/>
      <c r="M42" s="83"/>
      <c r="O42" s="83"/>
      <c r="Q42" s="83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</row>
    <row r="43" spans="1:94" s="90" customFormat="1" x14ac:dyDescent="0.2">
      <c r="A43" s="87" t="s">
        <v>597</v>
      </c>
      <c r="B43" s="663" t="s">
        <v>681</v>
      </c>
      <c r="C43" s="87"/>
      <c r="D43" s="87"/>
      <c r="E43" s="87"/>
      <c r="F43" s="87"/>
      <c r="G43" s="87"/>
      <c r="H43" s="82"/>
      <c r="I43" s="99"/>
      <c r="M43" s="83"/>
      <c r="O43" s="83"/>
      <c r="Q43" s="83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</row>
    <row r="44" spans="1:94" s="90" customFormat="1" x14ac:dyDescent="0.2">
      <c r="A44" s="95"/>
      <c r="E44" s="99"/>
      <c r="G44" s="99"/>
      <c r="H44" s="82"/>
      <c r="I44" s="99"/>
      <c r="M44" s="83"/>
      <c r="O44" s="83"/>
      <c r="Q44" s="83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</row>
    <row r="46" spans="1:94" x14ac:dyDescent="0.2">
      <c r="A46" s="551"/>
      <c r="B46" s="661"/>
      <c r="C46" s="661"/>
      <c r="D46" s="661"/>
    </row>
    <row r="47" spans="1:94" s="1" customFormat="1" ht="11.25" x14ac:dyDescent="0.2">
      <c r="A47" s="5"/>
      <c r="B47" s="6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3"/>
      <c r="O47" s="3"/>
      <c r="P47" s="3"/>
      <c r="Q47" s="3"/>
      <c r="R47" s="121"/>
      <c r="S47" s="121"/>
      <c r="T47" s="121"/>
      <c r="U47" s="184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</row>
    <row r="48" spans="1:94" s="93" customFormat="1" x14ac:dyDescent="0.2"/>
    <row r="49" spans="1:84" s="93" customFormat="1" x14ac:dyDescent="0.2"/>
    <row r="50" spans="1:84" s="93" customFormat="1" x14ac:dyDescent="0.2"/>
    <row r="51" spans="1:84" s="93" customFormat="1" x14ac:dyDescent="0.2"/>
    <row r="52" spans="1:84" s="93" customFormat="1" x14ac:dyDescent="0.2">
      <c r="A52" s="94"/>
      <c r="B52" s="94"/>
      <c r="C52" s="94"/>
      <c r="D52" s="94"/>
      <c r="E52" s="94"/>
      <c r="F52" s="94"/>
      <c r="G52" s="94"/>
    </row>
    <row r="53" spans="1:84" s="93" customFormat="1" x14ac:dyDescent="0.2">
      <c r="A53" s="94"/>
      <c r="B53" s="94"/>
      <c r="C53" s="94"/>
      <c r="D53" s="94"/>
      <c r="E53" s="94"/>
      <c r="F53" s="94"/>
      <c r="G53" s="94"/>
    </row>
    <row r="54" spans="1:84" s="93" customFormat="1" x14ac:dyDescent="0.2">
      <c r="A54" s="94"/>
      <c r="B54" s="468"/>
      <c r="C54" s="468"/>
      <c r="D54" s="468"/>
      <c r="E54" s="468"/>
      <c r="F54" s="94"/>
      <c r="G54" s="94"/>
    </row>
    <row r="55" spans="1:84" s="96" customFormat="1" x14ac:dyDescent="0.2">
      <c r="A55" s="94"/>
      <c r="B55" s="468"/>
      <c r="C55" s="468"/>
      <c r="D55" s="468"/>
      <c r="E55" s="468"/>
      <c r="F55" s="94"/>
      <c r="G55" s="94"/>
      <c r="H55" s="469"/>
      <c r="I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</row>
    <row r="56" spans="1:84" s="96" customFormat="1" x14ac:dyDescent="0.2">
      <c r="A56" s="94"/>
      <c r="B56" s="468"/>
      <c r="C56" s="468"/>
      <c r="D56" s="468"/>
      <c r="E56" s="468"/>
      <c r="F56" s="94"/>
      <c r="G56" s="94"/>
      <c r="H56" s="412"/>
      <c r="I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</row>
    <row r="57" spans="1:84" s="96" customFormat="1" x14ac:dyDescent="0.2">
      <c r="A57" s="94"/>
      <c r="B57" s="94"/>
      <c r="C57" s="94"/>
      <c r="D57" s="94"/>
      <c r="E57" s="94"/>
      <c r="F57" s="94"/>
      <c r="G57" s="94"/>
      <c r="H57" s="412"/>
      <c r="I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</row>
    <row r="58" spans="1:84" s="96" customFormat="1" x14ac:dyDescent="0.2">
      <c r="A58" s="94"/>
      <c r="B58" s="94"/>
      <c r="C58" s="468"/>
      <c r="D58" s="468"/>
      <c r="E58" s="468"/>
      <c r="F58" s="94"/>
      <c r="G58" s="412"/>
      <c r="H58" s="412"/>
      <c r="I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</row>
    <row r="59" spans="1:84" s="96" customFormat="1" x14ac:dyDescent="0.2">
      <c r="A59" s="94"/>
      <c r="B59" s="94"/>
      <c r="C59" s="468"/>
      <c r="D59" s="468"/>
      <c r="E59" s="468"/>
      <c r="F59" s="94"/>
      <c r="G59" s="412"/>
      <c r="H59" s="412"/>
      <c r="I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</row>
    <row r="60" spans="1:84" s="93" customFormat="1" x14ac:dyDescent="0.2">
      <c r="E60" s="94"/>
      <c r="F60" s="94"/>
    </row>
    <row r="61" spans="1:84" s="93" customFormat="1" x14ac:dyDescent="0.2">
      <c r="E61" s="94"/>
      <c r="F61" s="94"/>
    </row>
    <row r="62" spans="1:84" s="93" customFormat="1" x14ac:dyDescent="0.2"/>
    <row r="63" spans="1:84" s="93" customFormat="1" x14ac:dyDescent="0.2"/>
    <row r="64" spans="1:84" s="129" customFormat="1" x14ac:dyDescent="0.2">
      <c r="A64" s="93"/>
      <c r="B64" s="93"/>
      <c r="C64" s="93"/>
      <c r="D64" s="93"/>
      <c r="E64" s="121"/>
      <c r="F64" s="121"/>
      <c r="G64" s="121"/>
      <c r="H64" s="121"/>
      <c r="I64" s="121"/>
      <c r="J64" s="121"/>
      <c r="K64" s="121"/>
      <c r="L64" s="121"/>
      <c r="M64" s="184"/>
      <c r="N64" s="121"/>
      <c r="O64" s="121"/>
      <c r="P64" s="121"/>
      <c r="Q64" s="121"/>
      <c r="R64" s="121"/>
      <c r="S64" s="121"/>
      <c r="T64" s="121"/>
      <c r="U64" s="184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</row>
    <row r="65" spans="1:84" s="129" customFormat="1" x14ac:dyDescent="0.2">
      <c r="A65" s="93"/>
      <c r="B65" s="93"/>
      <c r="C65" s="93"/>
      <c r="D65" s="93"/>
      <c r="E65" s="121"/>
      <c r="F65" s="121"/>
      <c r="G65" s="121"/>
      <c r="H65" s="121"/>
      <c r="I65" s="121"/>
      <c r="J65" s="121"/>
      <c r="K65" s="121"/>
      <c r="L65" s="121"/>
      <c r="M65" s="184"/>
      <c r="N65" s="121"/>
      <c r="O65" s="121"/>
      <c r="P65" s="121"/>
      <c r="Q65" s="121"/>
      <c r="R65" s="121"/>
      <c r="S65" s="121"/>
      <c r="T65" s="121"/>
      <c r="U65" s="184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</row>
    <row r="66" spans="1:84" s="129" customFormat="1" x14ac:dyDescent="0.2">
      <c r="A66" s="93"/>
      <c r="B66" s="93"/>
      <c r="C66" s="93"/>
      <c r="D66" s="93"/>
      <c r="E66" s="121"/>
      <c r="F66" s="121"/>
      <c r="G66" s="121"/>
      <c r="H66" s="121"/>
      <c r="I66" s="121"/>
      <c r="J66" s="121"/>
      <c r="K66" s="121"/>
      <c r="L66" s="121"/>
      <c r="M66" s="184"/>
      <c r="N66" s="121"/>
      <c r="O66" s="121"/>
      <c r="P66" s="121"/>
      <c r="Q66" s="121"/>
      <c r="R66" s="121"/>
      <c r="S66" s="121"/>
      <c r="T66" s="121"/>
      <c r="U66" s="184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</row>
    <row r="67" spans="1:84" s="129" customFormat="1" x14ac:dyDescent="0.2">
      <c r="A67" s="93"/>
      <c r="B67" s="93"/>
      <c r="C67" s="93"/>
      <c r="D67" s="412"/>
      <c r="E67" s="121"/>
      <c r="F67" s="121"/>
      <c r="G67" s="121"/>
      <c r="H67" s="121"/>
      <c r="I67" s="121"/>
      <c r="J67" s="121"/>
      <c r="K67" s="121"/>
      <c r="L67" s="121"/>
      <c r="M67" s="184"/>
      <c r="N67" s="121"/>
      <c r="O67" s="121"/>
      <c r="P67" s="121"/>
      <c r="Q67" s="121"/>
      <c r="R67" s="121"/>
      <c r="S67" s="121"/>
      <c r="T67" s="121"/>
      <c r="U67" s="184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</row>
    <row r="68" spans="1:84" s="129" customFormat="1" x14ac:dyDescent="0.2">
      <c r="A68" s="114"/>
      <c r="B68" s="93"/>
      <c r="C68" s="93"/>
      <c r="D68" s="93"/>
      <c r="E68" s="121"/>
      <c r="F68" s="121"/>
      <c r="G68" s="121"/>
      <c r="H68" s="121"/>
      <c r="I68" s="121"/>
      <c r="J68" s="121"/>
      <c r="K68" s="121"/>
      <c r="L68" s="121"/>
      <c r="M68" s="184"/>
      <c r="N68" s="121"/>
      <c r="O68" s="121"/>
      <c r="P68" s="121"/>
      <c r="Q68" s="121"/>
      <c r="R68" s="121"/>
      <c r="S68" s="121"/>
      <c r="T68" s="121"/>
      <c r="U68" s="184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</row>
    <row r="69" spans="1:84" s="129" customFormat="1" x14ac:dyDescent="0.2">
      <c r="A69" s="93"/>
      <c r="B69" s="93"/>
      <c r="C69" s="93"/>
      <c r="D69" s="93"/>
      <c r="E69" s="121"/>
      <c r="F69" s="121"/>
      <c r="G69" s="121"/>
      <c r="H69" s="121"/>
      <c r="I69" s="121"/>
      <c r="J69" s="121"/>
      <c r="K69" s="121"/>
      <c r="L69" s="121"/>
      <c r="M69" s="184"/>
      <c r="N69" s="121"/>
      <c r="O69" s="121"/>
      <c r="P69" s="121"/>
      <c r="Q69" s="121"/>
      <c r="R69" s="121"/>
      <c r="S69" s="121"/>
      <c r="T69" s="121"/>
      <c r="U69" s="184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</row>
    <row r="70" spans="1:84" s="129" customFormat="1" ht="11.25" x14ac:dyDescent="0.2">
      <c r="A70" s="118"/>
      <c r="B70" s="470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84"/>
      <c r="N70" s="121"/>
      <c r="O70" s="121"/>
      <c r="P70" s="121"/>
      <c r="Q70" s="121"/>
      <c r="R70" s="121"/>
      <c r="S70" s="121"/>
      <c r="T70" s="121"/>
      <c r="U70" s="184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</row>
    <row r="71" spans="1:84" s="93" customFormat="1" x14ac:dyDescent="0.2"/>
    <row r="72" spans="1:84" s="129" customFormat="1" ht="11.25" x14ac:dyDescent="0.2">
      <c r="A72" s="118"/>
      <c r="B72" s="470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84"/>
      <c r="N72" s="121"/>
      <c r="O72" s="121"/>
      <c r="P72" s="121"/>
      <c r="Q72" s="121"/>
      <c r="R72" s="121"/>
      <c r="S72" s="121"/>
      <c r="T72" s="121"/>
      <c r="U72" s="184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</row>
    <row r="73" spans="1:84" s="129" customFormat="1" ht="11.25" x14ac:dyDescent="0.2">
      <c r="A73" s="118"/>
      <c r="B73" s="47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84"/>
      <c r="N73" s="121"/>
      <c r="O73" s="121"/>
      <c r="P73" s="121"/>
      <c r="Q73" s="121"/>
      <c r="R73" s="121"/>
      <c r="S73" s="121"/>
      <c r="T73" s="121"/>
      <c r="U73" s="184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</row>
    <row r="74" spans="1:84" s="93" customFormat="1" x14ac:dyDescent="0.2"/>
    <row r="75" spans="1:84" s="93" customFormat="1" x14ac:dyDescent="0.2"/>
    <row r="76" spans="1:84" s="93" customFormat="1" x14ac:dyDescent="0.2"/>
    <row r="77" spans="1:84" s="96" customFormat="1" x14ac:dyDescent="0.2">
      <c r="A77" s="114"/>
      <c r="B77" s="114"/>
      <c r="C77" s="114"/>
      <c r="D77" s="114"/>
      <c r="E77" s="114"/>
      <c r="F77" s="114"/>
      <c r="G77" s="114"/>
      <c r="H77" s="114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</row>
    <row r="78" spans="1:84" s="96" customFormat="1" ht="33.75" customHeight="1" x14ac:dyDescent="0.2">
      <c r="A78" s="114"/>
      <c r="B78" s="114"/>
      <c r="C78" s="469"/>
      <c r="D78" s="469"/>
      <c r="E78" s="469"/>
      <c r="F78" s="469"/>
      <c r="G78" s="114"/>
      <c r="H78" s="469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</row>
    <row r="79" spans="1:84" s="93" customFormat="1" x14ac:dyDescent="0.2"/>
    <row r="80" spans="1:84" s="93" customFormat="1" x14ac:dyDescent="0.2"/>
    <row r="81" spans="1:94" s="93" customFormat="1" x14ac:dyDescent="0.2"/>
    <row r="82" spans="1:94" s="93" customFormat="1" x14ac:dyDescent="0.2"/>
    <row r="83" spans="1:94" s="93" customFormat="1" x14ac:dyDescent="0.2"/>
    <row r="84" spans="1:94" s="93" customFormat="1" x14ac:dyDescent="0.2"/>
    <row r="85" spans="1:94" s="93" customFormat="1" x14ac:dyDescent="0.2"/>
    <row r="86" spans="1:94" s="93" customFormat="1" x14ac:dyDescent="0.2"/>
    <row r="87" spans="1:94" s="93" customFormat="1" x14ac:dyDescent="0.2"/>
    <row r="88" spans="1:94" s="93" customFormat="1" x14ac:dyDescent="0.2"/>
    <row r="89" spans="1:94" s="96" customFormat="1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469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93"/>
      <c r="BS89" s="93"/>
      <c r="BT89" s="93"/>
      <c r="BU89" s="93"/>
      <c r="BV89" s="93"/>
      <c r="BW89" s="93"/>
      <c r="BX89" s="93"/>
      <c r="BY89" s="93"/>
      <c r="BZ89" s="93"/>
      <c r="CA89" s="93"/>
      <c r="CB89" s="93"/>
      <c r="CC89" s="93"/>
      <c r="CD89" s="93"/>
      <c r="CE89" s="93"/>
      <c r="CF89" s="93"/>
    </row>
    <row r="90" spans="1:94" s="2" customFormat="1" x14ac:dyDescent="0.2">
      <c r="A90" s="12"/>
      <c r="B90" s="12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/>
      <c r="O90"/>
      <c r="P90"/>
      <c r="Q90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6"/>
      <c r="CH90" s="96"/>
      <c r="CI90" s="96"/>
      <c r="CJ90" s="96"/>
      <c r="CK90" s="96"/>
      <c r="CL90" s="96"/>
      <c r="CM90" s="96"/>
      <c r="CN90" s="96"/>
      <c r="CO90" s="96"/>
      <c r="CP90" s="96"/>
    </row>
    <row r="91" spans="1:94" s="2" customFormat="1" x14ac:dyDescent="0.2">
      <c r="A91" s="12"/>
      <c r="B91" s="12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/>
      <c r="O91"/>
      <c r="P91"/>
      <c r="Q91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6"/>
      <c r="CH91" s="96"/>
      <c r="CI91" s="96"/>
      <c r="CJ91" s="96"/>
      <c r="CK91" s="96"/>
      <c r="CL91" s="96"/>
      <c r="CM91" s="96"/>
      <c r="CN91" s="96"/>
      <c r="CO91" s="96"/>
      <c r="CP91" s="96"/>
    </row>
  </sheetData>
  <sortState ref="A14:CB47">
    <sortCondition ref="I14:I47"/>
  </sortState>
  <mergeCells count="4">
    <mergeCell ref="A11:B11"/>
    <mergeCell ref="L37:N37"/>
    <mergeCell ref="L38:N38"/>
    <mergeCell ref="B36:B37"/>
  </mergeCells>
  <pageMargins left="0" right="0" top="0" bottom="0" header="0" footer="0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J112"/>
  <sheetViews>
    <sheetView workbookViewId="0"/>
  </sheetViews>
  <sheetFormatPr defaultRowHeight="12.75" x14ac:dyDescent="0.2"/>
  <cols>
    <col min="1" max="1" width="9.5703125" customWidth="1"/>
    <col min="2" max="2" width="21" customWidth="1"/>
    <col min="3" max="9" width="10.7109375" customWidth="1"/>
    <col min="10" max="10" width="20" customWidth="1"/>
    <col min="11" max="17" width="10.7109375" customWidth="1"/>
    <col min="18" max="18" width="10.7109375" style="101" customWidth="1"/>
    <col min="19" max="19" width="10.7109375" style="93" customWidth="1"/>
    <col min="20" max="38" width="9.140625" style="93"/>
    <col min="39" max="80" width="9.140625" style="101"/>
  </cols>
  <sheetData>
    <row r="1" spans="1:80" s="52" customFormat="1" ht="15" x14ac:dyDescent="0.25">
      <c r="A1" s="15" t="s">
        <v>740</v>
      </c>
      <c r="P1" s="17"/>
      <c r="R1" s="501"/>
      <c r="S1" s="502"/>
      <c r="T1" s="502"/>
      <c r="U1" s="502"/>
      <c r="V1" s="502"/>
      <c r="W1" s="502"/>
      <c r="X1" s="502"/>
      <c r="Y1" s="502"/>
      <c r="Z1" s="502"/>
      <c r="AA1" s="502"/>
      <c r="AB1" s="502"/>
      <c r="AC1" s="502"/>
      <c r="AD1" s="502"/>
      <c r="AE1" s="502"/>
      <c r="AF1" s="502"/>
      <c r="AG1" s="502"/>
      <c r="AH1" s="502"/>
      <c r="AI1" s="502"/>
      <c r="AJ1" s="502"/>
      <c r="AK1" s="502"/>
      <c r="AL1" s="502"/>
      <c r="AM1" s="501"/>
      <c r="AN1" s="501"/>
      <c r="AO1" s="501"/>
      <c r="AP1" s="501"/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A1" s="501"/>
      <c r="BB1" s="501"/>
      <c r="BC1" s="501"/>
      <c r="BD1" s="501"/>
      <c r="BE1" s="501"/>
      <c r="BF1" s="501"/>
      <c r="BG1" s="501"/>
      <c r="BH1" s="501"/>
      <c r="BI1" s="501"/>
      <c r="BJ1" s="501"/>
      <c r="BK1" s="501"/>
      <c r="BL1" s="501"/>
      <c r="BM1" s="501"/>
      <c r="BN1" s="501"/>
      <c r="BO1" s="501"/>
      <c r="BP1" s="501"/>
      <c r="BQ1" s="501"/>
      <c r="BR1" s="501"/>
      <c r="BS1" s="501"/>
      <c r="BT1" s="501"/>
      <c r="BU1" s="501"/>
      <c r="BV1" s="501"/>
      <c r="BW1" s="501"/>
      <c r="BX1" s="501"/>
      <c r="BY1" s="501"/>
      <c r="BZ1" s="501"/>
      <c r="CA1" s="501"/>
      <c r="CB1" s="501"/>
    </row>
    <row r="2" spans="1:80" ht="13.5" thickBot="1" x14ac:dyDescent="0.25"/>
    <row r="3" spans="1:80" s="78" customFormat="1" ht="65.099999999999994" customHeight="1" thickBot="1" x14ac:dyDescent="0.25">
      <c r="A3" s="162" t="s">
        <v>719</v>
      </c>
      <c r="B3" s="163" t="s">
        <v>589</v>
      </c>
      <c r="C3" s="165" t="s">
        <v>720</v>
      </c>
      <c r="D3" s="156" t="s">
        <v>721</v>
      </c>
      <c r="E3" s="151" t="s">
        <v>722</v>
      </c>
      <c r="F3" s="167" t="s">
        <v>723</v>
      </c>
      <c r="G3" s="151" t="s">
        <v>724</v>
      </c>
      <c r="H3" s="167" t="s">
        <v>725</v>
      </c>
      <c r="I3" s="167" t="s">
        <v>726</v>
      </c>
      <c r="J3" s="172" t="s">
        <v>588</v>
      </c>
      <c r="K3" s="165" t="s">
        <v>720</v>
      </c>
      <c r="L3" s="186" t="s">
        <v>721</v>
      </c>
      <c r="M3" s="165" t="s">
        <v>722</v>
      </c>
      <c r="N3" s="186" t="s">
        <v>723</v>
      </c>
      <c r="O3" s="165" t="s">
        <v>724</v>
      </c>
      <c r="P3" s="186" t="s">
        <v>727</v>
      </c>
      <c r="Q3" s="167" t="s">
        <v>726</v>
      </c>
      <c r="R3" s="79"/>
      <c r="S3" s="211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2"/>
      <c r="AF3" s="210"/>
      <c r="AG3" s="210"/>
      <c r="AH3" s="210"/>
      <c r="AI3" s="212"/>
      <c r="AJ3" s="182"/>
      <c r="AK3" s="182"/>
      <c r="AL3" s="182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</row>
    <row r="4" spans="1:80" x14ac:dyDescent="0.2">
      <c r="A4" s="157" t="s">
        <v>432</v>
      </c>
      <c r="B4" s="157" t="s">
        <v>208</v>
      </c>
      <c r="C4">
        <v>36371</v>
      </c>
      <c r="D4" s="168">
        <v>15</v>
      </c>
      <c r="E4" s="20">
        <f>C4/D4</f>
        <v>2424.7333333333331</v>
      </c>
      <c r="F4" s="168"/>
      <c r="H4" s="168">
        <f>SUM(D4+F4)</f>
        <v>15</v>
      </c>
      <c r="I4" s="20">
        <f>C4/H4</f>
        <v>2424.7333333333331</v>
      </c>
      <c r="J4" s="143" t="s">
        <v>431</v>
      </c>
      <c r="K4">
        <f>SUM(C4:C11)</f>
        <v>64466</v>
      </c>
      <c r="L4" s="187">
        <f>SUM(D4:D11)</f>
        <v>22</v>
      </c>
      <c r="M4" s="20">
        <f>K4/L4</f>
        <v>2930.2727272727275</v>
      </c>
      <c r="N4" s="187">
        <v>1</v>
      </c>
      <c r="O4" s="20">
        <f>K4/N4</f>
        <v>64466</v>
      </c>
      <c r="P4" s="498">
        <v>23</v>
      </c>
      <c r="Q4" s="232">
        <f>K4/P4</f>
        <v>2802.8695652173915</v>
      </c>
      <c r="S4" s="95"/>
      <c r="V4" s="97"/>
      <c r="W4" s="97"/>
      <c r="X4" s="97"/>
      <c r="Y4" s="97"/>
      <c r="Z4" s="97"/>
      <c r="AA4" s="97"/>
      <c r="AB4" s="97"/>
      <c r="AD4" s="97"/>
      <c r="AE4" s="97"/>
      <c r="AF4" s="97"/>
      <c r="AH4" s="97"/>
    </row>
    <row r="5" spans="1:80" x14ac:dyDescent="0.2">
      <c r="A5" s="157" t="s">
        <v>433</v>
      </c>
      <c r="B5" s="157" t="s">
        <v>258</v>
      </c>
      <c r="C5">
        <v>6990</v>
      </c>
      <c r="D5" s="168">
        <v>3</v>
      </c>
      <c r="E5" s="20">
        <f t="shared" ref="E5:E25" si="0">C5/D5</f>
        <v>2330</v>
      </c>
      <c r="F5" s="168"/>
      <c r="H5" s="168">
        <f t="shared" ref="H5:H24" si="1">SUM(D5+F5)</f>
        <v>3</v>
      </c>
      <c r="I5" s="20">
        <f t="shared" ref="I5:I25" si="2">C5/H5</f>
        <v>2330</v>
      </c>
      <c r="J5" s="143"/>
      <c r="L5" s="187"/>
      <c r="M5" s="20"/>
      <c r="N5" s="187"/>
      <c r="O5" s="20"/>
      <c r="P5" s="498"/>
      <c r="Q5" s="232"/>
      <c r="S5" s="95"/>
      <c r="V5" s="97"/>
      <c r="W5" s="97"/>
      <c r="X5" s="97"/>
      <c r="Y5" s="97"/>
      <c r="Z5" s="97"/>
      <c r="AA5" s="97"/>
      <c r="AB5" s="97"/>
      <c r="AD5" s="97"/>
      <c r="AE5" s="97"/>
      <c r="AF5" s="97"/>
      <c r="AH5" s="97"/>
    </row>
    <row r="6" spans="1:80" x14ac:dyDescent="0.2">
      <c r="A6" s="157" t="s">
        <v>434</v>
      </c>
      <c r="B6" s="157" t="s">
        <v>261</v>
      </c>
      <c r="C6">
        <v>3224</v>
      </c>
      <c r="D6" s="168"/>
      <c r="E6" s="20"/>
      <c r="F6" s="168">
        <v>1</v>
      </c>
      <c r="G6">
        <v>3224</v>
      </c>
      <c r="H6" s="168">
        <f t="shared" si="1"/>
        <v>1</v>
      </c>
      <c r="I6" s="20">
        <f t="shared" si="2"/>
        <v>3224</v>
      </c>
      <c r="J6" s="143"/>
      <c r="L6" s="187"/>
      <c r="M6" s="20"/>
      <c r="N6" s="187"/>
      <c r="O6" s="20"/>
      <c r="P6" s="498"/>
      <c r="Q6" s="232"/>
      <c r="S6" s="95"/>
      <c r="V6" s="97"/>
      <c r="W6" s="97"/>
      <c r="X6" s="97"/>
      <c r="Y6" s="97"/>
      <c r="Z6" s="97"/>
      <c r="AA6" s="97"/>
      <c r="AB6" s="97"/>
      <c r="AD6" s="97"/>
      <c r="AE6" s="97"/>
      <c r="AF6" s="97"/>
      <c r="AH6" s="97"/>
    </row>
    <row r="7" spans="1:80" x14ac:dyDescent="0.2">
      <c r="A7" s="157" t="s">
        <v>435</v>
      </c>
      <c r="B7" s="157" t="s">
        <v>135</v>
      </c>
      <c r="C7">
        <v>3388</v>
      </c>
      <c r="D7" s="168"/>
      <c r="E7" s="20"/>
      <c r="F7" s="168"/>
      <c r="H7" s="168">
        <f t="shared" si="1"/>
        <v>0</v>
      </c>
      <c r="I7" s="20"/>
      <c r="J7" s="143"/>
      <c r="L7" s="187"/>
      <c r="M7" s="20"/>
      <c r="N7" s="187"/>
      <c r="O7" s="20"/>
      <c r="P7" s="498"/>
      <c r="Q7" s="232"/>
      <c r="S7" s="95"/>
      <c r="V7" s="97"/>
      <c r="W7" s="97"/>
      <c r="X7" s="97"/>
      <c r="Y7" s="97"/>
      <c r="Z7" s="97"/>
      <c r="AA7" s="97"/>
      <c r="AB7" s="97"/>
      <c r="AD7" s="97"/>
      <c r="AE7" s="97"/>
      <c r="AF7" s="97"/>
      <c r="AH7" s="97"/>
    </row>
    <row r="8" spans="1:80" x14ac:dyDescent="0.2">
      <c r="A8" s="157" t="s">
        <v>436</v>
      </c>
      <c r="B8" s="157" t="s">
        <v>199</v>
      </c>
      <c r="C8">
        <v>2873</v>
      </c>
      <c r="D8" s="168"/>
      <c r="E8" s="20"/>
      <c r="F8" s="168"/>
      <c r="H8" s="168">
        <f t="shared" si="1"/>
        <v>0</v>
      </c>
      <c r="I8" s="20"/>
      <c r="J8" s="143"/>
      <c r="L8" s="187"/>
      <c r="M8" s="20"/>
      <c r="N8" s="187"/>
      <c r="O8" s="20"/>
      <c r="P8" s="498"/>
      <c r="Q8" s="232"/>
      <c r="S8" s="95"/>
      <c r="V8" s="97"/>
      <c r="W8" s="97"/>
      <c r="X8" s="97"/>
      <c r="Y8" s="97"/>
      <c r="Z8" s="97"/>
      <c r="AA8" s="97"/>
      <c r="AB8" s="97"/>
      <c r="AD8" s="97"/>
      <c r="AE8" s="97"/>
      <c r="AF8" s="97"/>
      <c r="AH8" s="97"/>
    </row>
    <row r="9" spans="1:80" x14ac:dyDescent="0.2">
      <c r="A9" s="157" t="s">
        <v>437</v>
      </c>
      <c r="B9" s="157" t="s">
        <v>296</v>
      </c>
      <c r="C9">
        <v>4548</v>
      </c>
      <c r="D9" s="168">
        <v>3</v>
      </c>
      <c r="E9" s="20">
        <f t="shared" si="0"/>
        <v>1516</v>
      </c>
      <c r="F9" s="168"/>
      <c r="H9" s="168">
        <f t="shared" si="1"/>
        <v>3</v>
      </c>
      <c r="I9" s="20">
        <f t="shared" si="2"/>
        <v>1516</v>
      </c>
      <c r="J9" s="143"/>
      <c r="L9" s="187"/>
      <c r="M9" s="20"/>
      <c r="N9" s="187"/>
      <c r="O9" s="20"/>
      <c r="P9" s="498"/>
      <c r="Q9" s="232"/>
      <c r="S9" s="95"/>
      <c r="V9" s="97"/>
      <c r="W9" s="97"/>
      <c r="X9" s="97"/>
      <c r="Y9" s="97"/>
      <c r="Z9" s="97"/>
      <c r="AA9" s="97"/>
      <c r="AB9" s="97"/>
      <c r="AD9" s="97"/>
      <c r="AE9" s="97"/>
      <c r="AF9" s="97"/>
      <c r="AH9" s="97"/>
    </row>
    <row r="10" spans="1:80" x14ac:dyDescent="0.2">
      <c r="A10" s="157" t="s">
        <v>438</v>
      </c>
      <c r="B10" s="157" t="s">
        <v>250</v>
      </c>
      <c r="C10">
        <v>3807</v>
      </c>
      <c r="D10" s="168"/>
      <c r="E10" s="20"/>
      <c r="F10" s="168"/>
      <c r="H10" s="168">
        <f t="shared" si="1"/>
        <v>0</v>
      </c>
      <c r="I10" s="20"/>
      <c r="J10" s="143"/>
      <c r="L10" s="187"/>
      <c r="M10" s="20"/>
      <c r="N10" s="187"/>
      <c r="O10" s="20"/>
      <c r="P10" s="498"/>
      <c r="Q10" s="232"/>
      <c r="S10" s="95"/>
      <c r="V10" s="97"/>
      <c r="W10" s="97"/>
      <c r="X10" s="97"/>
      <c r="Y10" s="97"/>
      <c r="Z10" s="97"/>
      <c r="AA10" s="97"/>
      <c r="AB10" s="97"/>
      <c r="AD10" s="97"/>
      <c r="AE10" s="97"/>
      <c r="AF10" s="97"/>
      <c r="AH10" s="97"/>
    </row>
    <row r="11" spans="1:80" s="18" customFormat="1" x14ac:dyDescent="0.2">
      <c r="A11" s="164" t="s">
        <v>439</v>
      </c>
      <c r="B11" s="164" t="s">
        <v>265</v>
      </c>
      <c r="C11" s="18">
        <v>3265</v>
      </c>
      <c r="D11" s="261">
        <v>1</v>
      </c>
      <c r="E11" s="21">
        <f t="shared" si="0"/>
        <v>3265</v>
      </c>
      <c r="F11" s="261"/>
      <c r="H11" s="261">
        <f t="shared" si="1"/>
        <v>1</v>
      </c>
      <c r="I11" s="21">
        <f t="shared" si="2"/>
        <v>3265</v>
      </c>
      <c r="J11" s="444"/>
      <c r="L11" s="273"/>
      <c r="M11" s="21"/>
      <c r="N11" s="273"/>
      <c r="O11" s="21"/>
      <c r="P11" s="499"/>
      <c r="Q11" s="438"/>
      <c r="R11" s="101"/>
      <c r="S11" s="95"/>
      <c r="T11" s="93"/>
      <c r="U11" s="93"/>
      <c r="V11" s="97"/>
      <c r="W11" s="97"/>
      <c r="X11" s="97"/>
      <c r="Y11" s="97"/>
      <c r="Z11" s="97"/>
      <c r="AA11" s="97"/>
      <c r="AB11" s="97"/>
      <c r="AC11" s="93"/>
      <c r="AD11" s="97"/>
      <c r="AE11" s="97"/>
      <c r="AF11" s="97"/>
      <c r="AG11" s="93"/>
      <c r="AH11" s="97"/>
      <c r="AI11" s="93"/>
      <c r="AJ11" s="93"/>
      <c r="AK11" s="93"/>
      <c r="AL11" s="93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</row>
    <row r="12" spans="1:80" x14ac:dyDescent="0.2">
      <c r="A12" s="157" t="s">
        <v>440</v>
      </c>
      <c r="B12" s="157" t="s">
        <v>273</v>
      </c>
      <c r="C12" s="19">
        <v>12181</v>
      </c>
      <c r="D12" s="168">
        <v>7</v>
      </c>
      <c r="E12" s="20">
        <f t="shared" si="0"/>
        <v>1740.1428571428571</v>
      </c>
      <c r="F12" s="168"/>
      <c r="H12" s="168">
        <f t="shared" si="1"/>
        <v>7</v>
      </c>
      <c r="I12" s="20">
        <f t="shared" si="2"/>
        <v>1740.1428571428571</v>
      </c>
      <c r="J12" s="143" t="s">
        <v>444</v>
      </c>
      <c r="K12">
        <f>SUM(C12:C15)</f>
        <v>20633</v>
      </c>
      <c r="L12" s="187">
        <v>7</v>
      </c>
      <c r="M12" s="20">
        <f t="shared" ref="M12:M25" si="3">K12/L12</f>
        <v>2947.5714285714284</v>
      </c>
      <c r="N12" s="187"/>
      <c r="O12" s="20"/>
      <c r="P12" s="498">
        <v>7</v>
      </c>
      <c r="Q12" s="232">
        <f t="shared" ref="Q12:Q25" si="4">K12/P12</f>
        <v>2947.5714285714284</v>
      </c>
      <c r="S12" s="95"/>
      <c r="V12" s="97"/>
      <c r="W12" s="97"/>
      <c r="X12" s="97"/>
      <c r="Y12" s="97"/>
      <c r="Z12" s="97"/>
      <c r="AA12" s="97"/>
      <c r="AB12" s="97"/>
      <c r="AD12" s="97"/>
      <c r="AE12" s="97"/>
      <c r="AF12" s="97"/>
      <c r="AH12" s="97"/>
    </row>
    <row r="13" spans="1:80" x14ac:dyDescent="0.2">
      <c r="A13" s="157" t="s">
        <v>441</v>
      </c>
      <c r="B13" s="157" t="s">
        <v>201</v>
      </c>
      <c r="C13">
        <v>3029</v>
      </c>
      <c r="D13" s="168"/>
      <c r="E13" s="20"/>
      <c r="F13" s="168"/>
      <c r="H13" s="168">
        <f t="shared" si="1"/>
        <v>0</v>
      </c>
      <c r="I13" s="20"/>
      <c r="J13" s="143"/>
      <c r="L13" s="187"/>
      <c r="M13" s="20"/>
      <c r="N13" s="187"/>
      <c r="O13" s="20"/>
      <c r="P13" s="498"/>
      <c r="Q13" s="232"/>
      <c r="S13" s="95"/>
      <c r="V13" s="97"/>
      <c r="W13" s="97"/>
      <c r="X13" s="97"/>
      <c r="Y13" s="97"/>
      <c r="Z13" s="97"/>
      <c r="AA13" s="97"/>
      <c r="AB13" s="97"/>
      <c r="AD13" s="97"/>
      <c r="AE13" s="97"/>
      <c r="AF13" s="97"/>
      <c r="AH13" s="97"/>
    </row>
    <row r="14" spans="1:80" x14ac:dyDescent="0.2">
      <c r="A14" s="157" t="s">
        <v>442</v>
      </c>
      <c r="B14" s="157" t="s">
        <v>260</v>
      </c>
      <c r="C14">
        <v>2900</v>
      </c>
      <c r="D14" s="168"/>
      <c r="E14" s="20"/>
      <c r="F14" s="168"/>
      <c r="H14" s="168">
        <f t="shared" si="1"/>
        <v>0</v>
      </c>
      <c r="I14" s="20"/>
      <c r="J14" s="143"/>
      <c r="L14" s="187"/>
      <c r="M14" s="20"/>
      <c r="N14" s="187"/>
      <c r="O14" s="20"/>
      <c r="P14" s="498"/>
      <c r="Q14" s="232"/>
      <c r="S14" s="95"/>
      <c r="V14" s="97"/>
      <c r="W14" s="97"/>
      <c r="X14" s="97"/>
      <c r="Y14" s="97"/>
      <c r="Z14" s="97"/>
      <c r="AA14" s="97"/>
      <c r="AB14" s="97"/>
      <c r="AD14" s="97"/>
      <c r="AE14" s="97"/>
      <c r="AF14" s="97"/>
      <c r="AH14" s="97"/>
    </row>
    <row r="15" spans="1:80" s="18" customFormat="1" x14ac:dyDescent="0.2">
      <c r="A15" s="164" t="s">
        <v>443</v>
      </c>
      <c r="B15" s="164" t="s">
        <v>198</v>
      </c>
      <c r="C15" s="18">
        <v>2523</v>
      </c>
      <c r="D15" s="261"/>
      <c r="E15" s="21"/>
      <c r="F15" s="261"/>
      <c r="H15" s="261">
        <f t="shared" si="1"/>
        <v>0</v>
      </c>
      <c r="I15" s="21"/>
      <c r="J15" s="444"/>
      <c r="L15" s="273"/>
      <c r="M15" s="21"/>
      <c r="N15" s="273"/>
      <c r="O15" s="21"/>
      <c r="P15" s="499"/>
      <c r="Q15" s="438"/>
      <c r="R15" s="101"/>
      <c r="S15" s="95"/>
      <c r="T15" s="93"/>
      <c r="U15" s="93"/>
      <c r="V15" s="97"/>
      <c r="W15" s="97"/>
      <c r="X15" s="97"/>
      <c r="Y15" s="97"/>
      <c r="Z15" s="97"/>
      <c r="AA15" s="97"/>
      <c r="AB15" s="97"/>
      <c r="AC15" s="93"/>
      <c r="AD15" s="97"/>
      <c r="AE15" s="97"/>
      <c r="AF15" s="97"/>
      <c r="AG15" s="93"/>
      <c r="AH15" s="97"/>
      <c r="AI15" s="93"/>
      <c r="AJ15" s="93"/>
      <c r="AK15" s="93"/>
      <c r="AL15" s="93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</row>
    <row r="16" spans="1:80" x14ac:dyDescent="0.2">
      <c r="A16" s="157" t="s">
        <v>445</v>
      </c>
      <c r="B16" s="157" t="s">
        <v>163</v>
      </c>
      <c r="C16">
        <v>16075</v>
      </c>
      <c r="D16" s="168">
        <v>6</v>
      </c>
      <c r="E16" s="20">
        <f t="shared" si="0"/>
        <v>2679.1666666666665</v>
      </c>
      <c r="F16" s="168">
        <v>1</v>
      </c>
      <c r="G16">
        <v>16075</v>
      </c>
      <c r="H16" s="168">
        <f t="shared" si="1"/>
        <v>7</v>
      </c>
      <c r="I16" s="20">
        <f t="shared" si="2"/>
        <v>2296.4285714285716</v>
      </c>
      <c r="J16" s="143" t="s">
        <v>448</v>
      </c>
      <c r="K16">
        <f>SUM(C16:C18)</f>
        <v>17095</v>
      </c>
      <c r="L16" s="187">
        <v>7</v>
      </c>
      <c r="M16" s="20">
        <f t="shared" si="3"/>
        <v>2442.1428571428573</v>
      </c>
      <c r="N16" s="187">
        <v>1</v>
      </c>
      <c r="O16" s="20">
        <f t="shared" ref="O16:O25" si="5">K16/N16</f>
        <v>17095</v>
      </c>
      <c r="P16" s="498">
        <v>8</v>
      </c>
      <c r="Q16" s="232">
        <f t="shared" si="4"/>
        <v>2136.875</v>
      </c>
      <c r="S16" s="95"/>
      <c r="V16" s="97"/>
      <c r="W16" s="97"/>
      <c r="X16" s="97"/>
      <c r="Y16" s="97"/>
      <c r="Z16" s="97"/>
      <c r="AA16" s="97"/>
      <c r="AB16" s="97"/>
      <c r="AD16" s="97"/>
      <c r="AE16" s="97"/>
      <c r="AF16" s="97"/>
      <c r="AH16" s="97"/>
    </row>
    <row r="17" spans="1:80" x14ac:dyDescent="0.2">
      <c r="A17" s="157" t="s">
        <v>446</v>
      </c>
      <c r="B17" s="157" t="s">
        <v>211</v>
      </c>
      <c r="C17">
        <v>374</v>
      </c>
      <c r="D17" s="168">
        <v>1</v>
      </c>
      <c r="E17" s="20">
        <f t="shared" si="0"/>
        <v>374</v>
      </c>
      <c r="F17" s="168"/>
      <c r="H17" s="168">
        <f t="shared" si="1"/>
        <v>1</v>
      </c>
      <c r="I17" s="20">
        <f t="shared" si="2"/>
        <v>374</v>
      </c>
      <c r="J17" s="143"/>
      <c r="L17" s="187"/>
      <c r="M17" s="20"/>
      <c r="N17" s="187"/>
      <c r="O17" s="20"/>
      <c r="P17" s="498"/>
      <c r="Q17" s="232"/>
      <c r="S17" s="95"/>
      <c r="V17" s="97"/>
      <c r="W17" s="97"/>
      <c r="X17" s="97"/>
      <c r="Y17" s="97"/>
      <c r="Z17" s="97"/>
      <c r="AA17" s="97"/>
      <c r="AB17" s="97"/>
      <c r="AD17" s="97"/>
      <c r="AE17" s="97"/>
      <c r="AF17" s="97"/>
      <c r="AH17" s="97"/>
    </row>
    <row r="18" spans="1:80" s="18" customFormat="1" x14ac:dyDescent="0.2">
      <c r="A18" s="164" t="s">
        <v>447</v>
      </c>
      <c r="B18" s="164" t="s">
        <v>168</v>
      </c>
      <c r="C18" s="18">
        <v>646</v>
      </c>
      <c r="D18" s="261"/>
      <c r="E18" s="21"/>
      <c r="F18" s="261"/>
      <c r="H18" s="261">
        <f t="shared" si="1"/>
        <v>0</v>
      </c>
      <c r="I18" s="21"/>
      <c r="J18" s="444"/>
      <c r="L18" s="273"/>
      <c r="M18" s="21"/>
      <c r="N18" s="273"/>
      <c r="O18" s="21"/>
      <c r="P18" s="499"/>
      <c r="Q18" s="438"/>
      <c r="R18" s="101"/>
      <c r="S18" s="95"/>
      <c r="T18" s="93"/>
      <c r="U18" s="93"/>
      <c r="V18" s="97"/>
      <c r="W18" s="97"/>
      <c r="X18" s="97"/>
      <c r="Y18" s="97"/>
      <c r="Z18" s="97"/>
      <c r="AA18" s="97"/>
      <c r="AB18" s="97"/>
      <c r="AC18" s="93"/>
      <c r="AD18" s="97"/>
      <c r="AE18" s="97"/>
      <c r="AF18" s="97"/>
      <c r="AG18" s="93"/>
      <c r="AH18" s="97"/>
      <c r="AI18" s="93"/>
      <c r="AJ18" s="93"/>
      <c r="AK18" s="93"/>
      <c r="AL18" s="93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</row>
    <row r="19" spans="1:80" s="31" customFormat="1" x14ac:dyDescent="0.2">
      <c r="A19" s="348" t="s">
        <v>449</v>
      </c>
      <c r="B19" s="348" t="s">
        <v>194</v>
      </c>
      <c r="C19" s="31">
        <v>8400</v>
      </c>
      <c r="D19" s="24">
        <v>4</v>
      </c>
      <c r="E19" s="33">
        <f t="shared" si="0"/>
        <v>2100</v>
      </c>
      <c r="F19" s="24"/>
      <c r="H19" s="24">
        <f t="shared" si="1"/>
        <v>4</v>
      </c>
      <c r="I19" s="33">
        <f t="shared" si="2"/>
        <v>2100</v>
      </c>
      <c r="J19" s="445" t="s">
        <v>450</v>
      </c>
      <c r="K19" s="31">
        <v>8400</v>
      </c>
      <c r="L19" s="358">
        <v>4</v>
      </c>
      <c r="M19" s="33">
        <f t="shared" si="3"/>
        <v>2100</v>
      </c>
      <c r="N19" s="358"/>
      <c r="O19" s="33"/>
      <c r="P19" s="500">
        <v>4</v>
      </c>
      <c r="Q19" s="434">
        <f t="shared" si="4"/>
        <v>2100</v>
      </c>
      <c r="R19" s="101"/>
      <c r="S19" s="95"/>
      <c r="T19" s="93"/>
      <c r="U19" s="93"/>
      <c r="V19" s="97"/>
      <c r="W19" s="97"/>
      <c r="X19" s="97"/>
      <c r="Y19" s="97"/>
      <c r="Z19" s="97"/>
      <c r="AA19" s="97"/>
      <c r="AB19" s="97"/>
      <c r="AC19" s="93"/>
      <c r="AD19" s="97"/>
      <c r="AE19" s="97"/>
      <c r="AF19" s="97"/>
      <c r="AG19" s="93"/>
      <c r="AH19" s="97"/>
      <c r="AI19" s="93"/>
      <c r="AJ19" s="93"/>
      <c r="AK19" s="93"/>
      <c r="AL19" s="93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</row>
    <row r="20" spans="1:80" x14ac:dyDescent="0.2">
      <c r="A20" s="157" t="s">
        <v>452</v>
      </c>
      <c r="B20" s="157" t="s">
        <v>127</v>
      </c>
      <c r="C20">
        <v>14591</v>
      </c>
      <c r="D20" s="168">
        <v>6</v>
      </c>
      <c r="E20" s="20">
        <f t="shared" si="0"/>
        <v>2431.8333333333335</v>
      </c>
      <c r="F20" s="349">
        <v>1</v>
      </c>
      <c r="G20" s="88">
        <v>14591</v>
      </c>
      <c r="H20" s="349">
        <f t="shared" si="1"/>
        <v>7</v>
      </c>
      <c r="I20" s="77">
        <f t="shared" si="2"/>
        <v>2084.4285714285716</v>
      </c>
      <c r="J20" s="494" t="s">
        <v>451</v>
      </c>
      <c r="K20" s="88">
        <f>SUM(C20:C21)</f>
        <v>18390</v>
      </c>
      <c r="L20" s="187">
        <v>7</v>
      </c>
      <c r="M20" s="77">
        <f t="shared" si="3"/>
        <v>2627.1428571428573</v>
      </c>
      <c r="N20" s="187">
        <v>1</v>
      </c>
      <c r="O20" s="77">
        <f t="shared" si="5"/>
        <v>18390</v>
      </c>
      <c r="P20" s="498">
        <v>8</v>
      </c>
      <c r="Q20" s="232">
        <f t="shared" si="4"/>
        <v>2298.75</v>
      </c>
      <c r="S20" s="95"/>
      <c r="V20" s="97"/>
      <c r="W20" s="97"/>
      <c r="X20" s="97"/>
      <c r="Y20" s="97"/>
      <c r="Z20" s="97"/>
      <c r="AA20" s="97"/>
      <c r="AB20" s="97"/>
      <c r="AD20" s="97"/>
      <c r="AE20" s="97"/>
      <c r="AF20" s="97"/>
      <c r="AH20" s="97"/>
    </row>
    <row r="21" spans="1:80" s="18" customFormat="1" x14ac:dyDescent="0.2">
      <c r="A21" s="164" t="s">
        <v>453</v>
      </c>
      <c r="B21" s="164" t="s">
        <v>240</v>
      </c>
      <c r="C21" s="18">
        <v>3799</v>
      </c>
      <c r="D21" s="261">
        <v>1</v>
      </c>
      <c r="E21" s="21">
        <f t="shared" si="0"/>
        <v>3799</v>
      </c>
      <c r="F21" s="261"/>
      <c r="H21" s="261">
        <f t="shared" si="1"/>
        <v>1</v>
      </c>
      <c r="I21" s="21">
        <f t="shared" si="2"/>
        <v>3799</v>
      </c>
      <c r="J21" s="444"/>
      <c r="L21" s="273"/>
      <c r="M21" s="21"/>
      <c r="N21" s="273"/>
      <c r="O21" s="21"/>
      <c r="P21" s="499"/>
      <c r="Q21" s="438"/>
      <c r="R21" s="101"/>
      <c r="S21" s="95"/>
      <c r="T21" s="93"/>
      <c r="U21" s="93"/>
      <c r="V21" s="97"/>
      <c r="W21" s="97"/>
      <c r="X21" s="97"/>
      <c r="Y21" s="97"/>
      <c r="Z21" s="97"/>
      <c r="AA21" s="97"/>
      <c r="AB21" s="97"/>
      <c r="AC21" s="93"/>
      <c r="AD21" s="97"/>
      <c r="AE21" s="97"/>
      <c r="AF21" s="97"/>
      <c r="AG21" s="93"/>
      <c r="AH21" s="97"/>
      <c r="AI21" s="93"/>
      <c r="AJ21" s="93"/>
      <c r="AK21" s="93"/>
      <c r="AL21" s="93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</row>
    <row r="22" spans="1:80" x14ac:dyDescent="0.2">
      <c r="A22" s="157" t="s">
        <v>454</v>
      </c>
      <c r="B22" s="157" t="s">
        <v>184</v>
      </c>
      <c r="C22">
        <v>1878</v>
      </c>
      <c r="D22" s="168">
        <v>1</v>
      </c>
      <c r="E22" s="20">
        <f t="shared" si="0"/>
        <v>1878</v>
      </c>
      <c r="F22" s="168"/>
      <c r="H22" s="168">
        <f t="shared" si="1"/>
        <v>1</v>
      </c>
      <c r="I22" s="20">
        <f t="shared" si="2"/>
        <v>1878</v>
      </c>
      <c r="J22" s="143" t="s">
        <v>457</v>
      </c>
      <c r="K22">
        <f>SUM(C22:C24)</f>
        <v>13389</v>
      </c>
      <c r="L22" s="187">
        <v>5</v>
      </c>
      <c r="M22" s="20">
        <f t="shared" si="3"/>
        <v>2677.8</v>
      </c>
      <c r="N22" s="187"/>
      <c r="O22" s="20"/>
      <c r="P22" s="498">
        <v>5</v>
      </c>
      <c r="Q22" s="232">
        <f t="shared" si="4"/>
        <v>2677.8</v>
      </c>
      <c r="S22" s="95"/>
      <c r="V22" s="97"/>
      <c r="W22" s="97"/>
      <c r="X22" s="97"/>
      <c r="Y22" s="97"/>
      <c r="Z22" s="97"/>
      <c r="AA22" s="97"/>
      <c r="AB22" s="97"/>
      <c r="AD22" s="97"/>
      <c r="AE22" s="97"/>
      <c r="AF22" s="97"/>
      <c r="AH22" s="97"/>
    </row>
    <row r="23" spans="1:80" x14ac:dyDescent="0.2">
      <c r="A23" s="157" t="s">
        <v>455</v>
      </c>
      <c r="B23" s="157" t="s">
        <v>234</v>
      </c>
      <c r="C23">
        <v>9321</v>
      </c>
      <c r="D23" s="168">
        <v>3</v>
      </c>
      <c r="E23" s="20">
        <f t="shared" si="0"/>
        <v>3107</v>
      </c>
      <c r="F23" s="168"/>
      <c r="H23" s="168">
        <f t="shared" si="1"/>
        <v>3</v>
      </c>
      <c r="I23" s="20">
        <f t="shared" si="2"/>
        <v>3107</v>
      </c>
      <c r="J23" s="157"/>
      <c r="L23" s="187"/>
      <c r="M23" s="20"/>
      <c r="N23" s="187"/>
      <c r="O23" s="20"/>
      <c r="P23" s="498"/>
      <c r="Q23" s="232"/>
      <c r="V23" s="97"/>
      <c r="W23" s="97"/>
      <c r="X23" s="97"/>
      <c r="Y23" s="97"/>
      <c r="Z23" s="97"/>
      <c r="AA23" s="97"/>
      <c r="AB23" s="97"/>
      <c r="AD23" s="97"/>
      <c r="AE23" s="97"/>
      <c r="AF23" s="97"/>
      <c r="AH23" s="97"/>
    </row>
    <row r="24" spans="1:80" s="18" customFormat="1" ht="13.5" thickBot="1" x14ac:dyDescent="0.25">
      <c r="A24" s="158" t="s">
        <v>456</v>
      </c>
      <c r="B24" s="158" t="s">
        <v>246</v>
      </c>
      <c r="C24" s="101">
        <v>2190</v>
      </c>
      <c r="D24" s="168">
        <v>1</v>
      </c>
      <c r="E24" s="32">
        <f t="shared" si="0"/>
        <v>2190</v>
      </c>
      <c r="F24" s="168"/>
      <c r="G24" s="101"/>
      <c r="H24" s="168">
        <f t="shared" si="1"/>
        <v>1</v>
      </c>
      <c r="I24" s="32">
        <f t="shared" si="2"/>
        <v>2190</v>
      </c>
      <c r="J24" s="157"/>
      <c r="K24" s="101"/>
      <c r="L24" s="187"/>
      <c r="M24" s="32"/>
      <c r="N24" s="187"/>
      <c r="O24" s="32"/>
      <c r="P24" s="498"/>
      <c r="Q24" s="232"/>
      <c r="R24" s="101"/>
      <c r="S24" s="93"/>
      <c r="T24" s="93"/>
      <c r="U24" s="93"/>
      <c r="V24" s="97"/>
      <c r="W24" s="97"/>
      <c r="X24" s="97"/>
      <c r="Y24" s="97"/>
      <c r="Z24" s="97"/>
      <c r="AA24" s="97"/>
      <c r="AB24" s="97"/>
      <c r="AC24" s="93"/>
      <c r="AD24" s="97"/>
      <c r="AE24" s="97"/>
      <c r="AF24" s="97"/>
      <c r="AG24" s="93"/>
      <c r="AH24" s="97"/>
      <c r="AI24" s="93"/>
      <c r="AJ24" s="93"/>
      <c r="AK24" s="93"/>
      <c r="AL24" s="93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</row>
    <row r="25" spans="1:80" s="63" customFormat="1" ht="24.75" customHeight="1" thickBot="1" x14ac:dyDescent="0.25">
      <c r="A25" s="760" t="s">
        <v>458</v>
      </c>
      <c r="B25" s="761"/>
      <c r="C25" s="149">
        <f>SUM(C4:C24)</f>
        <v>142373</v>
      </c>
      <c r="D25" s="144">
        <f>SUM(D4:D24)</f>
        <v>52</v>
      </c>
      <c r="E25" s="141">
        <f t="shared" si="0"/>
        <v>2737.9423076923076</v>
      </c>
      <c r="F25" s="144">
        <v>3</v>
      </c>
      <c r="G25" s="141">
        <f>C25/F25</f>
        <v>47457.666666666664</v>
      </c>
      <c r="H25" s="144">
        <f>SUM(H4:H24)</f>
        <v>55</v>
      </c>
      <c r="I25" s="141">
        <f t="shared" si="2"/>
        <v>2588.6</v>
      </c>
      <c r="J25" s="493" t="s">
        <v>458</v>
      </c>
      <c r="K25" s="140">
        <f>SUM(K4:K24)</f>
        <v>142373</v>
      </c>
      <c r="L25" s="240">
        <f>SUM(L4:L24)</f>
        <v>52</v>
      </c>
      <c r="M25" s="141">
        <f t="shared" si="3"/>
        <v>2737.9423076923076</v>
      </c>
      <c r="N25" s="240">
        <v>3</v>
      </c>
      <c r="O25" s="141">
        <f t="shared" si="5"/>
        <v>47457.666666666664</v>
      </c>
      <c r="P25" s="240">
        <v>55</v>
      </c>
      <c r="Q25" s="235">
        <f t="shared" si="4"/>
        <v>2588.6</v>
      </c>
      <c r="R25" s="82"/>
      <c r="S25" s="506"/>
      <c r="T25" s="95"/>
      <c r="U25" s="95"/>
      <c r="V25" s="183"/>
      <c r="W25" s="97"/>
      <c r="X25" s="97"/>
      <c r="Y25" s="183"/>
      <c r="Z25" s="183"/>
      <c r="AA25" s="97"/>
      <c r="AB25" s="97"/>
      <c r="AC25" s="95"/>
      <c r="AD25" s="183"/>
      <c r="AE25" s="97"/>
      <c r="AF25" s="183"/>
      <c r="AG25" s="95"/>
      <c r="AH25" s="183"/>
      <c r="AI25" s="95"/>
      <c r="AJ25" s="95"/>
      <c r="AK25" s="95"/>
      <c r="AL25" s="95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</row>
    <row r="28" spans="1:80" x14ac:dyDescent="0.2">
      <c r="A28" s="92" t="s">
        <v>597</v>
      </c>
      <c r="B28" s="663" t="s">
        <v>681</v>
      </c>
    </row>
    <row r="29" spans="1:80" x14ac:dyDescent="0.2">
      <c r="B29" t="s">
        <v>305</v>
      </c>
    </row>
    <row r="31" spans="1:80" s="87" customFormat="1" x14ac:dyDescent="0.2">
      <c r="R31" s="101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</row>
    <row r="32" spans="1:80" s="87" customFormat="1" x14ac:dyDescent="0.2">
      <c r="R32" s="101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</row>
    <row r="33" spans="1:80" s="87" customFormat="1" ht="15" x14ac:dyDescent="0.25">
      <c r="A33" s="138" t="s">
        <v>642</v>
      </c>
      <c r="R33" s="101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</row>
    <row r="34" spans="1:80" s="87" customFormat="1" ht="13.5" thickBot="1" x14ac:dyDescent="0.25">
      <c r="R34" s="101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</row>
    <row r="35" spans="1:80" s="87" customFormat="1" ht="48.75" thickBot="1" x14ac:dyDescent="0.25">
      <c r="B35" s="153" t="s">
        <v>588</v>
      </c>
      <c r="C35" s="156" t="s">
        <v>711</v>
      </c>
      <c r="D35" s="159" t="s">
        <v>712</v>
      </c>
      <c r="E35" s="154" t="s">
        <v>713</v>
      </c>
      <c r="F35" s="152" t="s">
        <v>710</v>
      </c>
      <c r="G35" s="155" t="s">
        <v>709</v>
      </c>
      <c r="H35" s="154" t="s">
        <v>714</v>
      </c>
      <c r="I35" s="151" t="s">
        <v>715</v>
      </c>
      <c r="J35" s="152" t="s">
        <v>716</v>
      </c>
      <c r="K35" s="155" t="s">
        <v>729</v>
      </c>
      <c r="L35" s="154" t="s">
        <v>731</v>
      </c>
      <c r="M35" s="152" t="s">
        <v>717</v>
      </c>
      <c r="N35" s="155" t="s">
        <v>718</v>
      </c>
      <c r="R35" s="101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</row>
    <row r="36" spans="1:80" s="87" customFormat="1" x14ac:dyDescent="0.2">
      <c r="B36" s="170" t="s">
        <v>431</v>
      </c>
      <c r="C36" s="194">
        <v>64466</v>
      </c>
      <c r="D36" s="349">
        <v>22</v>
      </c>
      <c r="E36" s="670">
        <v>2930.2727272727275</v>
      </c>
      <c r="F36" s="247">
        <f>C36/2500</f>
        <v>25.7864</v>
      </c>
      <c r="G36" s="284">
        <f>D36-F36</f>
        <v>-3.7864000000000004</v>
      </c>
      <c r="H36" s="783">
        <v>1</v>
      </c>
      <c r="I36" s="670">
        <v>64466</v>
      </c>
      <c r="J36" s="247">
        <f>C36/5000</f>
        <v>12.8932</v>
      </c>
      <c r="K36" s="284">
        <f>H36-J36</f>
        <v>-11.8932</v>
      </c>
      <c r="L36" s="507">
        <v>23</v>
      </c>
      <c r="M36" s="670">
        <v>2802.8695652173915</v>
      </c>
      <c r="N36" s="284">
        <f>K36+G36</f>
        <v>-15.679600000000001</v>
      </c>
      <c r="R36" s="101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</row>
    <row r="37" spans="1:80" s="87" customFormat="1" x14ac:dyDescent="0.2">
      <c r="B37" s="170" t="s">
        <v>444</v>
      </c>
      <c r="C37" s="194">
        <v>20633</v>
      </c>
      <c r="D37" s="349">
        <v>7</v>
      </c>
      <c r="E37" s="670">
        <v>2947.5714285714284</v>
      </c>
      <c r="F37" s="247">
        <f t="shared" ref="F37:F42" si="6">C37/2500</f>
        <v>8.2531999999999996</v>
      </c>
      <c r="G37" s="166">
        <f t="shared" ref="G37:G42" si="7">D37-F37</f>
        <v>-1.2531999999999996</v>
      </c>
      <c r="H37" s="783"/>
      <c r="I37" s="670"/>
      <c r="J37" s="247">
        <f t="shared" ref="J37:J42" si="8">C37/5000</f>
        <v>4.1265999999999998</v>
      </c>
      <c r="K37" s="166">
        <f t="shared" ref="K37:K42" si="9">H37-J37</f>
        <v>-4.1265999999999998</v>
      </c>
      <c r="L37" s="507">
        <v>7</v>
      </c>
      <c r="M37" s="670">
        <v>2947.5714285714284</v>
      </c>
      <c r="N37" s="166">
        <f t="shared" ref="N37:N42" si="10">K37+G37</f>
        <v>-5.3797999999999995</v>
      </c>
      <c r="R37" s="101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</row>
    <row r="38" spans="1:80" s="87" customFormat="1" x14ac:dyDescent="0.2">
      <c r="B38" s="170" t="s">
        <v>448</v>
      </c>
      <c r="C38" s="194">
        <v>17095</v>
      </c>
      <c r="D38" s="349">
        <v>7</v>
      </c>
      <c r="E38" s="670">
        <v>2442.1428571428573</v>
      </c>
      <c r="F38" s="247">
        <f t="shared" si="6"/>
        <v>6.8380000000000001</v>
      </c>
      <c r="G38" s="166">
        <f t="shared" si="7"/>
        <v>0.16199999999999992</v>
      </c>
      <c r="H38" s="783">
        <v>1</v>
      </c>
      <c r="I38" s="670">
        <v>17095</v>
      </c>
      <c r="J38" s="247">
        <f t="shared" si="8"/>
        <v>3.419</v>
      </c>
      <c r="K38" s="166">
        <f t="shared" si="9"/>
        <v>-2.419</v>
      </c>
      <c r="L38" s="507">
        <v>8</v>
      </c>
      <c r="M38" s="670">
        <v>2136.875</v>
      </c>
      <c r="N38" s="166">
        <f t="shared" si="10"/>
        <v>-2.2570000000000001</v>
      </c>
      <c r="R38" s="101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</row>
    <row r="39" spans="1:80" s="87" customFormat="1" x14ac:dyDescent="0.2">
      <c r="B39" s="170" t="s">
        <v>450</v>
      </c>
      <c r="C39" s="194">
        <v>8400</v>
      </c>
      <c r="D39" s="349">
        <v>4</v>
      </c>
      <c r="E39" s="670">
        <v>2100</v>
      </c>
      <c r="F39" s="247">
        <f t="shared" si="6"/>
        <v>3.36</v>
      </c>
      <c r="G39" s="166">
        <f t="shared" si="7"/>
        <v>0.64000000000000012</v>
      </c>
      <c r="H39" s="783"/>
      <c r="I39" s="670"/>
      <c r="J39" s="247">
        <f t="shared" si="8"/>
        <v>1.68</v>
      </c>
      <c r="K39" s="166">
        <f t="shared" si="9"/>
        <v>-1.68</v>
      </c>
      <c r="L39" s="507">
        <v>4</v>
      </c>
      <c r="M39" s="670">
        <v>2100</v>
      </c>
      <c r="N39" s="166">
        <f t="shared" si="10"/>
        <v>-1.0399999999999998</v>
      </c>
      <c r="R39" s="101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</row>
    <row r="40" spans="1:80" s="87" customFormat="1" x14ac:dyDescent="0.2">
      <c r="B40" s="503" t="s">
        <v>451</v>
      </c>
      <c r="C40" s="460">
        <v>18390</v>
      </c>
      <c r="D40" s="349">
        <v>7</v>
      </c>
      <c r="E40" s="666">
        <v>2627.1428571428573</v>
      </c>
      <c r="F40" s="247">
        <f t="shared" si="6"/>
        <v>7.3559999999999999</v>
      </c>
      <c r="G40" s="166">
        <f t="shared" si="7"/>
        <v>-0.35599999999999987</v>
      </c>
      <c r="H40" s="784">
        <v>1</v>
      </c>
      <c r="I40" s="666">
        <v>18390</v>
      </c>
      <c r="J40" s="247">
        <f t="shared" si="8"/>
        <v>3.6779999999999999</v>
      </c>
      <c r="K40" s="166">
        <f t="shared" si="9"/>
        <v>-2.6779999999999999</v>
      </c>
      <c r="L40" s="507">
        <v>8</v>
      </c>
      <c r="M40" s="666">
        <v>2298.75</v>
      </c>
      <c r="N40" s="166">
        <f t="shared" si="10"/>
        <v>-3.0339999999999998</v>
      </c>
      <c r="R40" s="101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</row>
    <row r="41" spans="1:80" s="87" customFormat="1" ht="13.5" thickBot="1" x14ac:dyDescent="0.25">
      <c r="B41" s="170" t="s">
        <v>457</v>
      </c>
      <c r="C41" s="194">
        <v>13389</v>
      </c>
      <c r="D41" s="349">
        <v>5</v>
      </c>
      <c r="E41" s="670">
        <v>2677.8</v>
      </c>
      <c r="F41" s="247">
        <f t="shared" si="6"/>
        <v>5.3555999999999999</v>
      </c>
      <c r="G41" s="285">
        <f t="shared" si="7"/>
        <v>-0.35559999999999992</v>
      </c>
      <c r="H41" s="783"/>
      <c r="I41" s="670"/>
      <c r="J41" s="247">
        <f t="shared" si="8"/>
        <v>2.6778</v>
      </c>
      <c r="K41" s="285">
        <f t="shared" si="9"/>
        <v>-2.6778</v>
      </c>
      <c r="L41" s="507">
        <v>5</v>
      </c>
      <c r="M41" s="670">
        <v>2677.8</v>
      </c>
      <c r="N41" s="166">
        <f t="shared" si="10"/>
        <v>-3.0333999999999999</v>
      </c>
      <c r="R41" s="101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</row>
    <row r="42" spans="1:80" s="87" customFormat="1" ht="26.25" thickBot="1" x14ac:dyDescent="0.25">
      <c r="B42" s="492" t="s">
        <v>458</v>
      </c>
      <c r="C42" s="149">
        <v>142373</v>
      </c>
      <c r="D42" s="362">
        <v>52</v>
      </c>
      <c r="E42" s="235">
        <v>2737.9423076923076</v>
      </c>
      <c r="F42" s="234">
        <f t="shared" si="6"/>
        <v>56.949199999999998</v>
      </c>
      <c r="G42" s="137">
        <f t="shared" si="7"/>
        <v>-4.9491999999999976</v>
      </c>
      <c r="H42" s="519">
        <v>3</v>
      </c>
      <c r="I42" s="235">
        <v>47457.666666666664</v>
      </c>
      <c r="J42" s="234">
        <f t="shared" si="8"/>
        <v>28.474599999999999</v>
      </c>
      <c r="K42" s="137">
        <f t="shared" si="9"/>
        <v>-25.474599999999999</v>
      </c>
      <c r="L42" s="362">
        <v>55</v>
      </c>
      <c r="M42" s="785">
        <v>2588.6</v>
      </c>
      <c r="N42" s="137">
        <f t="shared" si="10"/>
        <v>-30.423799999999996</v>
      </c>
      <c r="R42" s="101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</row>
    <row r="43" spans="1:80" s="87" customFormat="1" x14ac:dyDescent="0.2">
      <c r="B43" s="506"/>
      <c r="C43" s="82"/>
      <c r="D43" s="95"/>
      <c r="E43" s="99"/>
      <c r="F43" s="32"/>
      <c r="G43" s="97"/>
      <c r="H43" s="457"/>
      <c r="I43" s="183"/>
      <c r="J43" s="97"/>
      <c r="K43" s="97"/>
      <c r="L43" s="95"/>
      <c r="M43" s="183"/>
      <c r="N43" s="97"/>
      <c r="O43" s="88"/>
      <c r="R43" s="101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</row>
    <row r="44" spans="1:80" s="87" customFormat="1" x14ac:dyDescent="0.2">
      <c r="A44" s="92" t="s">
        <v>597</v>
      </c>
      <c r="B44" s="663" t="s">
        <v>681</v>
      </c>
      <c r="H44" s="457"/>
      <c r="I44" s="183"/>
      <c r="J44" s="97"/>
      <c r="K44" s="97"/>
      <c r="L44" s="95"/>
      <c r="M44" s="183"/>
      <c r="N44" s="97"/>
      <c r="O44" s="88"/>
      <c r="R44" s="101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</row>
    <row r="45" spans="1:80" s="87" customFormat="1" x14ac:dyDescent="0.2">
      <c r="B45" s="87" t="s">
        <v>305</v>
      </c>
      <c r="H45" s="457"/>
      <c r="I45" s="183"/>
      <c r="J45" s="97"/>
      <c r="K45" s="97"/>
      <c r="L45" s="95"/>
      <c r="M45" s="183"/>
      <c r="N45" s="97"/>
      <c r="O45" s="88"/>
      <c r="R45" s="101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</row>
    <row r="46" spans="1:80" s="87" customFormat="1" x14ac:dyDescent="0.2">
      <c r="B46" s="506"/>
      <c r="C46" s="82"/>
      <c r="D46" s="95"/>
      <c r="E46" s="99"/>
      <c r="F46" s="32"/>
      <c r="G46" s="97"/>
      <c r="H46" s="457"/>
      <c r="I46" s="183"/>
      <c r="J46" s="97"/>
      <c r="K46" s="97"/>
      <c r="L46" s="95"/>
      <c r="M46" s="183"/>
      <c r="N46" s="97"/>
      <c r="O46" s="88"/>
      <c r="R46" s="101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</row>
    <row r="47" spans="1:80" s="87" customFormat="1" x14ac:dyDescent="0.2">
      <c r="B47" s="506"/>
      <c r="C47" s="82"/>
      <c r="D47" s="95"/>
      <c r="E47" s="99"/>
      <c r="F47" s="32"/>
      <c r="G47" s="97"/>
      <c r="H47" s="457"/>
      <c r="I47" s="183"/>
      <c r="J47" s="97"/>
      <c r="K47" s="97"/>
      <c r="L47" s="95"/>
      <c r="M47" s="183"/>
      <c r="N47" s="97"/>
      <c r="O47" s="88"/>
      <c r="R47" s="101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</row>
    <row r="48" spans="1:80" s="87" customFormat="1" x14ac:dyDescent="0.2">
      <c r="B48" s="506"/>
      <c r="C48" s="82"/>
      <c r="D48" s="95"/>
      <c r="E48" s="99"/>
      <c r="F48" s="32"/>
      <c r="G48" s="97"/>
      <c r="H48" s="457"/>
      <c r="I48" s="183"/>
      <c r="J48" s="97"/>
      <c r="K48" s="97"/>
      <c r="L48" s="95"/>
      <c r="M48" s="183"/>
      <c r="N48" s="97"/>
      <c r="O48" s="88"/>
      <c r="R48" s="101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</row>
    <row r="49" spans="1:80" s="87" customFormat="1" ht="15" x14ac:dyDescent="0.25">
      <c r="A49" s="138" t="s">
        <v>641</v>
      </c>
      <c r="R49" s="101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</row>
    <row r="50" spans="1:80" ht="13.5" thickBot="1" x14ac:dyDescent="0.25">
      <c r="A50" s="95"/>
      <c r="B50" s="90"/>
      <c r="C50" s="90"/>
      <c r="D50" s="90"/>
      <c r="E50" s="99"/>
      <c r="F50" s="90"/>
      <c r="G50" s="99"/>
      <c r="H50" s="82"/>
      <c r="I50" s="99"/>
      <c r="J50" s="90"/>
    </row>
    <row r="51" spans="1:80" ht="24.75" thickBot="1" x14ac:dyDescent="0.25">
      <c r="A51" s="114"/>
      <c r="B51" s="165" t="s">
        <v>609</v>
      </c>
      <c r="C51" s="515" t="s">
        <v>564</v>
      </c>
      <c r="D51" s="516" t="s">
        <v>628</v>
      </c>
      <c r="E51" s="516" t="s">
        <v>563</v>
      </c>
      <c r="F51" s="516" t="s">
        <v>431</v>
      </c>
      <c r="G51" s="516" t="s">
        <v>629</v>
      </c>
      <c r="H51" s="517" t="s">
        <v>630</v>
      </c>
      <c r="I51" s="514" t="s">
        <v>2</v>
      </c>
      <c r="J51" s="12"/>
      <c r="K51" s="130" t="s">
        <v>596</v>
      </c>
      <c r="L51" s="131"/>
      <c r="M51" s="131"/>
      <c r="N51" s="3"/>
      <c r="O51" s="3"/>
    </row>
    <row r="52" spans="1:80" ht="24.75" x14ac:dyDescent="0.25">
      <c r="A52" s="114"/>
      <c r="B52" s="511" t="s">
        <v>37</v>
      </c>
      <c r="C52" s="510">
        <v>3</v>
      </c>
      <c r="D52" s="302">
        <v>2</v>
      </c>
      <c r="E52" s="302">
        <v>1</v>
      </c>
      <c r="F52" s="302">
        <v>12</v>
      </c>
      <c r="G52" s="302">
        <v>1</v>
      </c>
      <c r="H52" s="306">
        <v>6</v>
      </c>
      <c r="I52" s="312">
        <f>SUM(C52:H52)</f>
        <v>25</v>
      </c>
      <c r="J52" s="12"/>
      <c r="K52" s="289" t="s">
        <v>59</v>
      </c>
      <c r="L52" s="256">
        <f>I52+I53+I54</f>
        <v>52</v>
      </c>
      <c r="M52" s="856" t="s">
        <v>631</v>
      </c>
      <c r="N52" s="856"/>
      <c r="O52" s="856"/>
    </row>
    <row r="53" spans="1:80" ht="24.75" x14ac:dyDescent="0.25">
      <c r="A53" s="114"/>
      <c r="B53" s="511" t="s">
        <v>38</v>
      </c>
      <c r="C53" s="508">
        <v>4</v>
      </c>
      <c r="D53" s="27">
        <v>5</v>
      </c>
      <c r="E53" s="27">
        <v>2</v>
      </c>
      <c r="F53" s="27">
        <v>10</v>
      </c>
      <c r="G53" s="27">
        <v>4</v>
      </c>
      <c r="H53" s="307">
        <v>1</v>
      </c>
      <c r="I53" s="312">
        <f>SUM(C53:H53)</f>
        <v>26</v>
      </c>
      <c r="J53" s="12"/>
      <c r="K53" s="290" t="s">
        <v>593</v>
      </c>
      <c r="L53" s="257">
        <f>I55</f>
        <v>3</v>
      </c>
      <c r="M53" s="859" t="s">
        <v>613</v>
      </c>
      <c r="N53" s="859"/>
      <c r="O53" s="859"/>
    </row>
    <row r="54" spans="1:80" ht="24" x14ac:dyDescent="0.2">
      <c r="A54" s="114"/>
      <c r="B54" s="511" t="s">
        <v>43</v>
      </c>
      <c r="C54" s="508"/>
      <c r="D54" s="27"/>
      <c r="E54" s="27">
        <v>1</v>
      </c>
      <c r="F54" s="27"/>
      <c r="G54" s="27"/>
      <c r="H54" s="307"/>
      <c r="I54" s="312">
        <f>SUM(C54:H54)</f>
        <v>1</v>
      </c>
      <c r="J54" s="12"/>
      <c r="K54" s="129" t="s">
        <v>599</v>
      </c>
      <c r="L54" s="129"/>
      <c r="M54" s="93"/>
      <c r="N54" s="93"/>
      <c r="O54" s="97"/>
    </row>
    <row r="55" spans="1:80" ht="36.75" thickBot="1" x14ac:dyDescent="0.25">
      <c r="A55" s="114"/>
      <c r="B55" s="511" t="s">
        <v>49</v>
      </c>
      <c r="C55" s="509">
        <v>1</v>
      </c>
      <c r="D55" s="300">
        <v>1</v>
      </c>
      <c r="E55" s="300"/>
      <c r="F55" s="300">
        <v>1</v>
      </c>
      <c r="G55" s="300"/>
      <c r="H55" s="308"/>
      <c r="I55" s="313">
        <f>SUM(C55:H55)</f>
        <v>3</v>
      </c>
      <c r="J55" s="12"/>
      <c r="K55" s="108"/>
      <c r="L55" s="197" t="s">
        <v>600</v>
      </c>
      <c r="M55" s="100"/>
      <c r="N55" s="100"/>
      <c r="O55" s="98"/>
    </row>
    <row r="56" spans="1:80" ht="13.5" thickBot="1" x14ac:dyDescent="0.25">
      <c r="A56" s="114"/>
      <c r="B56" s="512" t="s">
        <v>2</v>
      </c>
      <c r="C56" s="513">
        <f t="shared" ref="C56:I56" si="11">SUM(C52:C55)</f>
        <v>8</v>
      </c>
      <c r="D56" s="303">
        <f t="shared" si="11"/>
        <v>8</v>
      </c>
      <c r="E56" s="303">
        <f t="shared" si="11"/>
        <v>4</v>
      </c>
      <c r="F56" s="303">
        <f t="shared" si="11"/>
        <v>23</v>
      </c>
      <c r="G56" s="303">
        <f t="shared" si="11"/>
        <v>5</v>
      </c>
      <c r="H56" s="309">
        <f t="shared" si="11"/>
        <v>7</v>
      </c>
      <c r="I56" s="518">
        <f t="shared" si="11"/>
        <v>55</v>
      </c>
      <c r="J56" s="12"/>
      <c r="K56" s="13"/>
      <c r="L56" s="13"/>
      <c r="M56" s="13"/>
      <c r="N56" s="13"/>
      <c r="O56" s="13"/>
    </row>
    <row r="57" spans="1:80" x14ac:dyDescent="0.2">
      <c r="J57" s="12"/>
      <c r="K57" s="13"/>
      <c r="L57" s="13"/>
      <c r="M57" s="13"/>
      <c r="N57" s="13"/>
      <c r="O57" s="13"/>
    </row>
    <row r="58" spans="1:80" x14ac:dyDescent="0.2">
      <c r="A58" s="92" t="s">
        <v>597</v>
      </c>
      <c r="B58" s="663" t="s">
        <v>681</v>
      </c>
      <c r="C58" s="87"/>
      <c r="D58" s="87"/>
      <c r="E58" s="87"/>
      <c r="F58" s="87"/>
      <c r="G58" s="87"/>
      <c r="J58" s="12"/>
      <c r="K58" s="13"/>
      <c r="L58" s="13"/>
      <c r="M58" s="13"/>
      <c r="N58" s="13"/>
      <c r="O58" s="13"/>
    </row>
    <row r="102" spans="1:88" s="2" customFormat="1" ht="12" x14ac:dyDescent="0.2">
      <c r="R102" s="35"/>
      <c r="S102" s="96"/>
      <c r="T102" s="96"/>
      <c r="U102" s="96"/>
      <c r="V102" s="96"/>
      <c r="W102" s="96"/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</row>
    <row r="103" spans="1:88" s="2" customForma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/>
      <c r="K103"/>
      <c r="L103"/>
      <c r="M103"/>
      <c r="N103"/>
      <c r="O103"/>
      <c r="P103"/>
      <c r="Q103"/>
      <c r="R103" s="101"/>
      <c r="S103" s="93"/>
      <c r="T103" s="93"/>
      <c r="U103" s="93"/>
      <c r="V103" s="93"/>
      <c r="W103" s="93"/>
      <c r="X103" s="93"/>
      <c r="Y103" s="93"/>
      <c r="Z103" s="93"/>
      <c r="AA103" s="93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/>
      <c r="CB103" s="101"/>
      <c r="CC103"/>
      <c r="CD103"/>
      <c r="CE103"/>
      <c r="CF103"/>
      <c r="CG103"/>
      <c r="CH103"/>
      <c r="CI103"/>
      <c r="CJ103"/>
    </row>
    <row r="104" spans="1:88" s="2" customFormat="1" ht="33.75" customHeight="1" x14ac:dyDescent="0.2">
      <c r="A104" s="12"/>
      <c r="B104" s="12"/>
      <c r="C104" s="14"/>
      <c r="D104" s="14"/>
      <c r="E104" s="14"/>
      <c r="F104" s="14"/>
      <c r="G104" s="14"/>
      <c r="H104" s="12"/>
      <c r="I104" s="14"/>
      <c r="J104"/>
      <c r="K104"/>
      <c r="L104"/>
      <c r="M104"/>
      <c r="N104"/>
      <c r="O104"/>
      <c r="P104"/>
      <c r="Q104"/>
      <c r="R104" s="101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/>
      <c r="CD104"/>
      <c r="CE104"/>
      <c r="CF104"/>
      <c r="CG104"/>
      <c r="CH104"/>
      <c r="CI104"/>
      <c r="CJ104"/>
    </row>
    <row r="105" spans="1:88" s="2" customFormat="1" x14ac:dyDescent="0.2">
      <c r="G105" s="14"/>
      <c r="H105"/>
      <c r="I105"/>
      <c r="J105"/>
      <c r="K105"/>
      <c r="L105"/>
      <c r="M105"/>
      <c r="N105"/>
      <c r="O105"/>
      <c r="P105"/>
      <c r="Q105"/>
      <c r="R105" s="101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/>
      <c r="CD105"/>
      <c r="CE105"/>
      <c r="CF105"/>
      <c r="CG105"/>
      <c r="CH105"/>
    </row>
    <row r="106" spans="1:88" s="2" customFormat="1" x14ac:dyDescent="0.2">
      <c r="G106" s="13"/>
      <c r="H106"/>
      <c r="I106"/>
      <c r="J106"/>
      <c r="K106"/>
      <c r="L106"/>
      <c r="M106"/>
      <c r="N106"/>
      <c r="O106"/>
      <c r="P106"/>
      <c r="Q106"/>
      <c r="R106" s="101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/>
      <c r="CD106"/>
      <c r="CE106"/>
      <c r="CF106"/>
      <c r="CG106"/>
      <c r="CH106"/>
    </row>
    <row r="107" spans="1:88" s="2" customFormat="1" x14ac:dyDescent="0.2">
      <c r="G107" s="13"/>
      <c r="H107"/>
      <c r="I107"/>
      <c r="J107"/>
      <c r="K107"/>
      <c r="L107"/>
      <c r="M107"/>
      <c r="N107"/>
      <c r="O107"/>
      <c r="P107"/>
      <c r="Q107"/>
      <c r="R107" s="101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1"/>
      <c r="BZ107" s="101"/>
      <c r="CA107" s="101"/>
      <c r="CB107" s="101"/>
      <c r="CC107"/>
      <c r="CD107"/>
      <c r="CE107"/>
      <c r="CF107"/>
      <c r="CG107"/>
      <c r="CH107"/>
    </row>
    <row r="108" spans="1:88" s="2" customFormat="1" x14ac:dyDescent="0.2">
      <c r="G108" s="13"/>
      <c r="H108"/>
      <c r="I108"/>
      <c r="J108"/>
      <c r="K108"/>
      <c r="L108"/>
      <c r="M108"/>
      <c r="N108"/>
      <c r="O108"/>
      <c r="P108"/>
      <c r="Q108"/>
      <c r="R108" s="101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/>
      <c r="CD108"/>
      <c r="CE108"/>
      <c r="CF108"/>
      <c r="CG108"/>
      <c r="CH108"/>
    </row>
    <row r="109" spans="1:88" s="2" customFormat="1" x14ac:dyDescent="0.2">
      <c r="G109" s="13"/>
      <c r="H109"/>
      <c r="I109"/>
      <c r="J109"/>
      <c r="K109"/>
      <c r="L109"/>
      <c r="M109"/>
      <c r="N109"/>
      <c r="O109"/>
      <c r="P109"/>
      <c r="Q109"/>
      <c r="R109" s="101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/>
      <c r="CD109"/>
      <c r="CE109"/>
      <c r="CF109"/>
      <c r="CG109"/>
      <c r="CH109"/>
    </row>
    <row r="110" spans="1:88" s="2" customFormat="1" x14ac:dyDescent="0.2">
      <c r="G110" s="13"/>
      <c r="H110"/>
      <c r="I110"/>
      <c r="J110"/>
      <c r="K110"/>
      <c r="L110"/>
      <c r="M110"/>
      <c r="N110"/>
      <c r="O110"/>
      <c r="P110"/>
      <c r="Q110"/>
      <c r="R110" s="101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/>
      <c r="CD110"/>
      <c r="CE110"/>
      <c r="CF110"/>
      <c r="CG110"/>
      <c r="CH110"/>
    </row>
    <row r="111" spans="1:88" s="2" customFormat="1" x14ac:dyDescent="0.2">
      <c r="G111" s="13"/>
      <c r="H111"/>
      <c r="I111"/>
      <c r="J111"/>
      <c r="K111"/>
      <c r="L111"/>
      <c r="M111"/>
      <c r="N111"/>
      <c r="O111"/>
      <c r="P111"/>
      <c r="Q111"/>
      <c r="R111" s="101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/>
      <c r="CD111"/>
      <c r="CE111"/>
      <c r="CF111"/>
      <c r="CG111"/>
      <c r="CH111"/>
    </row>
    <row r="112" spans="1:88" s="2" customFormat="1" x14ac:dyDescent="0.2">
      <c r="G112" s="13"/>
      <c r="H112"/>
      <c r="I112"/>
      <c r="J112"/>
      <c r="K112"/>
      <c r="L112"/>
      <c r="M112"/>
      <c r="N112"/>
      <c r="O112"/>
      <c r="P112"/>
      <c r="Q112"/>
      <c r="R112" s="101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/>
      <c r="CD112"/>
      <c r="CE112"/>
      <c r="CF112"/>
      <c r="CG112"/>
      <c r="CH112"/>
    </row>
  </sheetData>
  <sortState ref="A29:CB80">
    <sortCondition ref="G29:G80"/>
  </sortState>
  <mergeCells count="2">
    <mergeCell ref="M52:O52"/>
    <mergeCell ref="M53:O53"/>
  </mergeCells>
  <pageMargins left="0" right="0" top="0" bottom="0" header="0" footer="0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F262"/>
  <sheetViews>
    <sheetView workbookViewId="0"/>
  </sheetViews>
  <sheetFormatPr defaultRowHeight="12.75" x14ac:dyDescent="0.2"/>
  <cols>
    <col min="1" max="1" width="7.85546875" customWidth="1"/>
    <col min="2" max="2" width="21.28515625" customWidth="1"/>
    <col min="3" max="3" width="10.7109375" customWidth="1"/>
    <col min="4" max="4" width="11.28515625" customWidth="1"/>
    <col min="5" max="9" width="10.7109375" customWidth="1"/>
    <col min="10" max="10" width="14.85546875" customWidth="1"/>
    <col min="11" max="17" width="10.7109375" customWidth="1"/>
    <col min="18" max="18" width="10.7109375" style="101" customWidth="1"/>
    <col min="19" max="21" width="10.7109375" style="93" customWidth="1"/>
    <col min="22" max="58" width="9.140625" style="93"/>
    <col min="59" max="76" width="9.140625" style="101"/>
  </cols>
  <sheetData>
    <row r="1" spans="1:76" s="54" customFormat="1" ht="20.25" customHeight="1" x14ac:dyDescent="0.25">
      <c r="A1" s="15" t="s">
        <v>741</v>
      </c>
      <c r="B1" s="53"/>
      <c r="I1" s="55"/>
      <c r="N1" s="56"/>
      <c r="P1" s="57"/>
      <c r="Q1" s="57"/>
      <c r="R1" s="57"/>
      <c r="S1" s="57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29"/>
      <c r="BE1" s="529"/>
      <c r="BF1" s="529"/>
      <c r="BG1" s="521"/>
      <c r="BH1" s="521"/>
      <c r="BI1" s="521"/>
      <c r="BJ1" s="521"/>
      <c r="BK1" s="521"/>
      <c r="BL1" s="521"/>
      <c r="BM1" s="521"/>
      <c r="BN1" s="521"/>
      <c r="BO1" s="521"/>
      <c r="BP1" s="521"/>
      <c r="BQ1" s="521"/>
      <c r="BR1" s="521"/>
      <c r="BS1" s="521"/>
      <c r="BT1" s="521"/>
      <c r="BU1" s="521"/>
      <c r="BV1" s="521"/>
      <c r="BW1" s="521"/>
      <c r="BX1" s="521"/>
    </row>
    <row r="3" spans="1:76" ht="13.5" thickBot="1" x14ac:dyDescent="0.25"/>
    <row r="4" spans="1:76" s="78" customFormat="1" ht="65.099999999999994" customHeight="1" thickBot="1" x14ac:dyDescent="0.25">
      <c r="A4" s="162" t="s">
        <v>719</v>
      </c>
      <c r="B4" s="163" t="s">
        <v>589</v>
      </c>
      <c r="C4" s="165" t="s">
        <v>720</v>
      </c>
      <c r="D4" s="156" t="s">
        <v>721</v>
      </c>
      <c r="E4" s="151" t="s">
        <v>722</v>
      </c>
      <c r="F4" s="167" t="s">
        <v>723</v>
      </c>
      <c r="G4" s="151" t="s">
        <v>724</v>
      </c>
      <c r="H4" s="167" t="s">
        <v>725</v>
      </c>
      <c r="I4" s="167" t="s">
        <v>726</v>
      </c>
      <c r="J4" s="172" t="s">
        <v>588</v>
      </c>
      <c r="K4" s="165" t="s">
        <v>720</v>
      </c>
      <c r="L4" s="186" t="s">
        <v>721</v>
      </c>
      <c r="M4" s="165" t="s">
        <v>722</v>
      </c>
      <c r="N4" s="186" t="s">
        <v>723</v>
      </c>
      <c r="O4" s="165" t="s">
        <v>724</v>
      </c>
      <c r="P4" s="186" t="s">
        <v>727</v>
      </c>
      <c r="Q4" s="167" t="s">
        <v>726</v>
      </c>
      <c r="R4" s="79"/>
      <c r="S4" s="211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</row>
    <row r="5" spans="1:76" x14ac:dyDescent="0.2">
      <c r="A5" s="157" t="s">
        <v>459</v>
      </c>
      <c r="B5" s="157" t="s">
        <v>118</v>
      </c>
      <c r="C5" s="765">
        <v>11884</v>
      </c>
      <c r="D5" s="226">
        <v>1</v>
      </c>
      <c r="E5" s="795">
        <f>C5/D5</f>
        <v>11884</v>
      </c>
      <c r="F5" s="226"/>
      <c r="G5" s="226"/>
      <c r="H5" s="226">
        <f>SUM(D5+F5)</f>
        <v>1</v>
      </c>
      <c r="I5" s="32">
        <f>C5/H5</f>
        <v>11884</v>
      </c>
      <c r="J5" s="143" t="s">
        <v>469</v>
      </c>
      <c r="K5" s="101">
        <f>SUM(C5:C14)</f>
        <v>357827</v>
      </c>
      <c r="L5" s="798">
        <f>SUM(D5:D14)</f>
        <v>107</v>
      </c>
      <c r="M5" s="32">
        <f>K5/L5</f>
        <v>3344.1775700934581</v>
      </c>
      <c r="N5" s="798">
        <f>SUM(F5:F14)</f>
        <v>30</v>
      </c>
      <c r="O5" s="32">
        <f>K5/N5</f>
        <v>11927.566666666668</v>
      </c>
      <c r="P5" s="798">
        <f>SUM(L5+N5)</f>
        <v>137</v>
      </c>
      <c r="Q5" s="160">
        <f>K5/P5</f>
        <v>2611.8759124087592</v>
      </c>
      <c r="S5" s="95"/>
      <c r="U5" s="97"/>
      <c r="V5" s="97"/>
      <c r="W5" s="97"/>
      <c r="X5" s="97"/>
      <c r="Y5" s="97"/>
      <c r="Z5" s="97"/>
      <c r="AA5" s="97"/>
      <c r="AB5" s="97"/>
      <c r="AD5" s="97"/>
      <c r="AE5" s="97"/>
    </row>
    <row r="6" spans="1:76" x14ac:dyDescent="0.2">
      <c r="A6" s="157" t="s">
        <v>460</v>
      </c>
      <c r="B6" s="157" t="s">
        <v>133</v>
      </c>
      <c r="C6" s="763">
        <v>7573</v>
      </c>
      <c r="D6" s="224">
        <v>2</v>
      </c>
      <c r="E6" s="199">
        <f t="shared" ref="E6:E30" si="0">C6/D6</f>
        <v>3786.5</v>
      </c>
      <c r="F6" s="224"/>
      <c r="G6" s="224"/>
      <c r="H6" s="224">
        <f t="shared" ref="H6:H30" si="1">SUM(D6+F6)</f>
        <v>2</v>
      </c>
      <c r="I6" s="32">
        <f t="shared" ref="I6:I30" si="2">C6/H6</f>
        <v>3786.5</v>
      </c>
      <c r="J6" s="143"/>
      <c r="K6" s="101"/>
      <c r="L6" s="187"/>
      <c r="M6" s="32"/>
      <c r="N6" s="187"/>
      <c r="O6" s="32"/>
      <c r="P6" s="187"/>
      <c r="Q6" s="160"/>
      <c r="S6" s="95"/>
      <c r="U6" s="97"/>
      <c r="V6" s="97"/>
      <c r="W6" s="97"/>
      <c r="X6" s="97"/>
      <c r="Z6" s="97"/>
      <c r="AA6" s="97"/>
      <c r="AB6" s="97"/>
      <c r="AD6" s="97"/>
      <c r="AE6" s="97"/>
    </row>
    <row r="7" spans="1:76" x14ac:dyDescent="0.2">
      <c r="A7" s="157" t="s">
        <v>461</v>
      </c>
      <c r="B7" s="157" t="s">
        <v>134</v>
      </c>
      <c r="C7" s="763">
        <v>5861</v>
      </c>
      <c r="D7" s="224"/>
      <c r="E7" s="199"/>
      <c r="F7" s="224"/>
      <c r="G7" s="224"/>
      <c r="H7" s="224">
        <f t="shared" si="1"/>
        <v>0</v>
      </c>
      <c r="I7" s="32"/>
      <c r="J7" s="143"/>
      <c r="K7" s="101"/>
      <c r="L7" s="187"/>
      <c r="M7" s="32"/>
      <c r="N7" s="187"/>
      <c r="O7" s="32"/>
      <c r="P7" s="187"/>
      <c r="Q7" s="160"/>
      <c r="S7" s="95"/>
      <c r="U7" s="97"/>
      <c r="V7" s="97"/>
      <c r="W7" s="97"/>
      <c r="X7" s="97"/>
      <c r="Z7" s="97"/>
      <c r="AA7" s="97"/>
      <c r="AB7" s="97"/>
      <c r="AD7" s="97"/>
      <c r="AE7" s="97"/>
    </row>
    <row r="8" spans="1:76" x14ac:dyDescent="0.2">
      <c r="A8" s="157" t="s">
        <v>462</v>
      </c>
      <c r="B8" s="157" t="s">
        <v>152</v>
      </c>
      <c r="C8" s="763">
        <v>7135</v>
      </c>
      <c r="D8" s="224">
        <v>2</v>
      </c>
      <c r="E8" s="199">
        <f t="shared" si="0"/>
        <v>3567.5</v>
      </c>
      <c r="F8" s="224"/>
      <c r="G8" s="224"/>
      <c r="H8" s="224">
        <f t="shared" si="1"/>
        <v>2</v>
      </c>
      <c r="I8" s="32">
        <f t="shared" si="2"/>
        <v>3567.5</v>
      </c>
      <c r="J8" s="143"/>
      <c r="K8" s="101"/>
      <c r="L8" s="187"/>
      <c r="M8" s="32"/>
      <c r="N8" s="187"/>
      <c r="O8" s="32"/>
      <c r="P8" s="187"/>
      <c r="Q8" s="160"/>
      <c r="S8" s="95"/>
      <c r="U8" s="97"/>
      <c r="V8" s="97"/>
      <c r="W8" s="97"/>
      <c r="X8" s="97"/>
      <c r="Z8" s="97"/>
      <c r="AA8" s="97"/>
      <c r="AB8" s="97"/>
      <c r="AD8" s="97"/>
      <c r="AE8" s="97"/>
    </row>
    <row r="9" spans="1:76" x14ac:dyDescent="0.2">
      <c r="A9" s="157" t="s">
        <v>463</v>
      </c>
      <c r="B9" s="157" t="s">
        <v>178</v>
      </c>
      <c r="C9" s="763">
        <v>287218</v>
      </c>
      <c r="D9" s="224">
        <v>91</v>
      </c>
      <c r="E9" s="199">
        <f t="shared" si="0"/>
        <v>3156.2417582417584</v>
      </c>
      <c r="F9" s="224">
        <v>27</v>
      </c>
      <c r="G9" s="787">
        <f t="shared" ref="G9:G30" si="3">C9/F9</f>
        <v>10637.703703703704</v>
      </c>
      <c r="H9" s="224">
        <f t="shared" si="1"/>
        <v>118</v>
      </c>
      <c r="I9" s="32">
        <f t="shared" si="2"/>
        <v>2434.0508474576272</v>
      </c>
      <c r="J9" s="143"/>
      <c r="K9" s="101"/>
      <c r="L9" s="187"/>
      <c r="M9" s="32"/>
      <c r="N9" s="187"/>
      <c r="O9" s="32"/>
      <c r="P9" s="187"/>
      <c r="Q9" s="160"/>
      <c r="S9" s="95"/>
      <c r="U9" s="97"/>
      <c r="V9" s="97"/>
      <c r="W9" s="97"/>
      <c r="X9" s="97"/>
      <c r="Z9" s="97"/>
      <c r="AA9" s="97"/>
      <c r="AB9" s="97"/>
      <c r="AD9" s="97"/>
      <c r="AE9" s="97"/>
    </row>
    <row r="10" spans="1:76" x14ac:dyDescent="0.2">
      <c r="A10" s="157" t="s">
        <v>464</v>
      </c>
      <c r="B10" s="157" t="s">
        <v>192</v>
      </c>
      <c r="C10" s="763">
        <v>15963</v>
      </c>
      <c r="D10" s="224">
        <v>5</v>
      </c>
      <c r="E10" s="199">
        <f t="shared" si="0"/>
        <v>3192.6</v>
      </c>
      <c r="F10" s="224">
        <v>1</v>
      </c>
      <c r="G10" s="787">
        <f t="shared" si="3"/>
        <v>15963</v>
      </c>
      <c r="H10" s="224">
        <f t="shared" si="1"/>
        <v>6</v>
      </c>
      <c r="I10" s="32">
        <f t="shared" si="2"/>
        <v>2660.5</v>
      </c>
      <c r="J10" s="143"/>
      <c r="K10" s="101"/>
      <c r="L10" s="187"/>
      <c r="M10" s="32"/>
      <c r="N10" s="187"/>
      <c r="O10" s="32"/>
      <c r="P10" s="187"/>
      <c r="Q10" s="160"/>
      <c r="S10" s="95"/>
      <c r="U10" s="97"/>
      <c r="V10" s="97"/>
      <c r="W10" s="97"/>
      <c r="X10" s="97"/>
      <c r="Z10" s="97"/>
      <c r="AA10" s="97"/>
      <c r="AB10" s="97"/>
      <c r="AD10" s="97"/>
      <c r="AE10" s="97"/>
    </row>
    <row r="11" spans="1:76" x14ac:dyDescent="0.2">
      <c r="A11" s="157" t="s">
        <v>465</v>
      </c>
      <c r="B11" s="157" t="s">
        <v>263</v>
      </c>
      <c r="C11" s="763">
        <v>10278</v>
      </c>
      <c r="D11" s="224">
        <v>3</v>
      </c>
      <c r="E11" s="199">
        <f t="shared" si="0"/>
        <v>3426</v>
      </c>
      <c r="F11" s="224"/>
      <c r="G11" s="787"/>
      <c r="H11" s="224">
        <f t="shared" si="1"/>
        <v>3</v>
      </c>
      <c r="I11" s="32">
        <f t="shared" si="2"/>
        <v>3426</v>
      </c>
      <c r="J11" s="143"/>
      <c r="K11" s="101"/>
      <c r="L11" s="187"/>
      <c r="M11" s="32"/>
      <c r="N11" s="187"/>
      <c r="O11" s="32"/>
      <c r="P11" s="187"/>
      <c r="Q11" s="160"/>
      <c r="S11" s="95"/>
      <c r="U11" s="97"/>
      <c r="V11" s="97"/>
      <c r="W11" s="97"/>
      <c r="X11" s="97"/>
      <c r="Z11" s="97"/>
      <c r="AA11" s="97"/>
      <c r="AB11" s="97"/>
      <c r="AD11" s="97"/>
      <c r="AE11" s="97"/>
    </row>
    <row r="12" spans="1:76" x14ac:dyDescent="0.2">
      <c r="A12" s="157" t="s">
        <v>466</v>
      </c>
      <c r="B12" s="157" t="s">
        <v>278</v>
      </c>
      <c r="C12" s="763">
        <v>4188</v>
      </c>
      <c r="D12" s="224"/>
      <c r="E12" s="199"/>
      <c r="F12" s="224">
        <v>2</v>
      </c>
      <c r="G12" s="787">
        <f t="shared" si="3"/>
        <v>2094</v>
      </c>
      <c r="H12" s="224">
        <f t="shared" si="1"/>
        <v>2</v>
      </c>
      <c r="I12" s="32">
        <f t="shared" si="2"/>
        <v>2094</v>
      </c>
      <c r="J12" s="143"/>
      <c r="K12" s="101"/>
      <c r="L12" s="187"/>
      <c r="M12" s="32"/>
      <c r="N12" s="187"/>
      <c r="O12" s="32"/>
      <c r="P12" s="187"/>
      <c r="Q12" s="160"/>
      <c r="S12" s="95"/>
      <c r="U12" s="97"/>
      <c r="V12" s="97"/>
      <c r="W12" s="97"/>
      <c r="X12" s="97"/>
      <c r="Z12" s="97"/>
      <c r="AA12" s="97"/>
      <c r="AB12" s="97"/>
      <c r="AD12" s="97"/>
      <c r="AE12" s="97"/>
    </row>
    <row r="13" spans="1:76" x14ac:dyDescent="0.2">
      <c r="A13" s="157" t="s">
        <v>467</v>
      </c>
      <c r="B13" s="157" t="s">
        <v>283</v>
      </c>
      <c r="C13" s="763">
        <v>4777</v>
      </c>
      <c r="D13" s="224">
        <v>2</v>
      </c>
      <c r="E13" s="199">
        <f t="shared" si="0"/>
        <v>2388.5</v>
      </c>
      <c r="F13" s="224"/>
      <c r="G13" s="787"/>
      <c r="H13" s="224">
        <f t="shared" si="1"/>
        <v>2</v>
      </c>
      <c r="I13" s="32">
        <f t="shared" si="2"/>
        <v>2388.5</v>
      </c>
      <c r="J13" s="143"/>
      <c r="K13" s="101"/>
      <c r="L13" s="187"/>
      <c r="M13" s="32"/>
      <c r="N13" s="187"/>
      <c r="O13" s="32"/>
      <c r="P13" s="187"/>
      <c r="Q13" s="160"/>
      <c r="S13" s="95"/>
      <c r="U13" s="97"/>
      <c r="V13" s="97"/>
      <c r="W13" s="97"/>
      <c r="X13" s="97"/>
      <c r="Z13" s="97"/>
      <c r="AA13" s="97"/>
      <c r="AB13" s="97"/>
      <c r="AD13" s="97"/>
      <c r="AE13" s="97"/>
    </row>
    <row r="14" spans="1:76" s="18" customFormat="1" x14ac:dyDescent="0.2">
      <c r="A14" s="164" t="s">
        <v>468</v>
      </c>
      <c r="B14" s="164" t="s">
        <v>148</v>
      </c>
      <c r="C14" s="792">
        <v>2950</v>
      </c>
      <c r="D14" s="283">
        <v>1</v>
      </c>
      <c r="E14" s="219">
        <f t="shared" si="0"/>
        <v>2950</v>
      </c>
      <c r="F14" s="283"/>
      <c r="G14" s="788"/>
      <c r="H14" s="283">
        <f t="shared" si="1"/>
        <v>1</v>
      </c>
      <c r="I14" s="21">
        <f t="shared" si="2"/>
        <v>2950</v>
      </c>
      <c r="J14" s="444"/>
      <c r="L14" s="273"/>
      <c r="M14" s="21"/>
      <c r="N14" s="273"/>
      <c r="O14" s="21"/>
      <c r="P14" s="273"/>
      <c r="Q14" s="203"/>
      <c r="R14" s="101"/>
      <c r="S14" s="95"/>
      <c r="T14" s="93"/>
      <c r="U14" s="97"/>
      <c r="V14" s="97"/>
      <c r="W14" s="97"/>
      <c r="X14" s="97"/>
      <c r="Y14" s="93"/>
      <c r="Z14" s="97"/>
      <c r="AA14" s="97"/>
      <c r="AB14" s="97"/>
      <c r="AC14" s="93"/>
      <c r="AD14" s="97"/>
      <c r="AE14" s="97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</row>
    <row r="15" spans="1:76" x14ac:dyDescent="0.2">
      <c r="A15" s="157" t="s">
        <v>471</v>
      </c>
      <c r="B15" s="157" t="s">
        <v>131</v>
      </c>
      <c r="C15" s="763">
        <v>3936</v>
      </c>
      <c r="D15" s="224">
        <v>1</v>
      </c>
      <c r="E15" s="199">
        <f t="shared" si="0"/>
        <v>3936</v>
      </c>
      <c r="F15" s="224"/>
      <c r="G15" s="787"/>
      <c r="H15" s="224">
        <f t="shared" si="1"/>
        <v>1</v>
      </c>
      <c r="I15" s="32">
        <f t="shared" si="2"/>
        <v>3936</v>
      </c>
      <c r="J15" s="143" t="s">
        <v>470</v>
      </c>
      <c r="K15" s="101">
        <f>SUM(C15:C17)</f>
        <v>40054</v>
      </c>
      <c r="L15" s="187">
        <f>SUM(D15:D17)</f>
        <v>11</v>
      </c>
      <c r="M15" s="32">
        <f t="shared" ref="M15:M30" si="4">K15/L15</f>
        <v>3641.2727272727275</v>
      </c>
      <c r="N15" s="187">
        <v>1</v>
      </c>
      <c r="O15" s="32">
        <f t="shared" ref="O15:O30" si="5">K15/N15</f>
        <v>40054</v>
      </c>
      <c r="P15" s="187">
        <f t="shared" ref="P15:P30" si="6">SUM(L15+N15)</f>
        <v>12</v>
      </c>
      <c r="Q15" s="160">
        <f t="shared" ref="Q15:Q30" si="7">K15/P15</f>
        <v>3337.8333333333335</v>
      </c>
      <c r="S15" s="95"/>
      <c r="U15" s="97"/>
      <c r="V15" s="97"/>
      <c r="W15" s="97"/>
      <c r="X15" s="97"/>
      <c r="Z15" s="97"/>
      <c r="AA15" s="97"/>
      <c r="AB15" s="97"/>
      <c r="AD15" s="97"/>
      <c r="AE15" s="97"/>
    </row>
    <row r="16" spans="1:76" x14ac:dyDescent="0.2">
      <c r="A16" s="157" t="s">
        <v>472</v>
      </c>
      <c r="B16" s="157" t="s">
        <v>145</v>
      </c>
      <c r="C16" s="763">
        <v>19977</v>
      </c>
      <c r="D16" s="224">
        <v>5</v>
      </c>
      <c r="E16" s="199">
        <f t="shared" si="0"/>
        <v>3995.4</v>
      </c>
      <c r="F16" s="224"/>
      <c r="G16" s="787"/>
      <c r="H16" s="224">
        <f t="shared" si="1"/>
        <v>5</v>
      </c>
      <c r="I16" s="32">
        <f t="shared" si="2"/>
        <v>3995.4</v>
      </c>
      <c r="J16" s="143"/>
      <c r="K16" s="101"/>
      <c r="L16" s="187"/>
      <c r="M16" s="32"/>
      <c r="N16" s="187"/>
      <c r="O16" s="32"/>
      <c r="P16" s="187"/>
      <c r="Q16" s="160"/>
      <c r="S16" s="95"/>
      <c r="U16" s="97"/>
      <c r="V16" s="97"/>
      <c r="W16" s="97"/>
      <c r="X16" s="97"/>
      <c r="Z16" s="97"/>
      <c r="AA16" s="97"/>
      <c r="AB16" s="97"/>
      <c r="AD16" s="97"/>
      <c r="AE16" s="97"/>
    </row>
    <row r="17" spans="1:76" s="18" customFormat="1" x14ac:dyDescent="0.2">
      <c r="A17" s="164" t="s">
        <v>473</v>
      </c>
      <c r="B17" s="164" t="s">
        <v>154</v>
      </c>
      <c r="C17" s="792">
        <v>16141</v>
      </c>
      <c r="D17" s="283">
        <v>5</v>
      </c>
      <c r="E17" s="219">
        <f t="shared" si="0"/>
        <v>3228.2</v>
      </c>
      <c r="F17" s="283">
        <v>1</v>
      </c>
      <c r="G17" s="788">
        <f t="shared" si="3"/>
        <v>16141</v>
      </c>
      <c r="H17" s="283">
        <f t="shared" si="1"/>
        <v>6</v>
      </c>
      <c r="I17" s="21">
        <f t="shared" si="2"/>
        <v>2690.1666666666665</v>
      </c>
      <c r="J17" s="444"/>
      <c r="L17" s="273"/>
      <c r="M17" s="21"/>
      <c r="N17" s="273"/>
      <c r="O17" s="21"/>
      <c r="P17" s="273"/>
      <c r="Q17" s="203"/>
      <c r="R17" s="101"/>
      <c r="S17" s="95"/>
      <c r="T17" s="93"/>
      <c r="U17" s="97"/>
      <c r="V17" s="97"/>
      <c r="W17" s="97"/>
      <c r="X17" s="97"/>
      <c r="Y17" s="93"/>
      <c r="Z17" s="97"/>
      <c r="AA17" s="97"/>
      <c r="AB17" s="97"/>
      <c r="AC17" s="93"/>
      <c r="AD17" s="97"/>
      <c r="AE17" s="97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</row>
    <row r="18" spans="1:76" x14ac:dyDescent="0.2">
      <c r="A18" s="157" t="s">
        <v>475</v>
      </c>
      <c r="B18" s="157" t="s">
        <v>136</v>
      </c>
      <c r="C18" s="763">
        <v>35039</v>
      </c>
      <c r="D18" s="224">
        <v>10</v>
      </c>
      <c r="E18" s="199">
        <f t="shared" si="0"/>
        <v>3503.9</v>
      </c>
      <c r="F18" s="224">
        <v>1</v>
      </c>
      <c r="G18" s="787">
        <f t="shared" si="3"/>
        <v>35039</v>
      </c>
      <c r="H18" s="224">
        <f t="shared" si="1"/>
        <v>11</v>
      </c>
      <c r="I18" s="32">
        <f t="shared" si="2"/>
        <v>3185.3636363636365</v>
      </c>
      <c r="J18" s="143" t="s">
        <v>474</v>
      </c>
      <c r="K18" s="101">
        <f>SUM(C18:C22)</f>
        <v>57412</v>
      </c>
      <c r="L18" s="187">
        <f>SUM(D18:D22)</f>
        <v>18</v>
      </c>
      <c r="M18" s="32">
        <f t="shared" si="4"/>
        <v>3189.5555555555557</v>
      </c>
      <c r="N18" s="187">
        <v>1</v>
      </c>
      <c r="O18" s="32">
        <f t="shared" si="5"/>
        <v>57412</v>
      </c>
      <c r="P18" s="187">
        <f t="shared" si="6"/>
        <v>19</v>
      </c>
      <c r="Q18" s="160">
        <f t="shared" si="7"/>
        <v>3021.6842105263158</v>
      </c>
      <c r="S18" s="95"/>
      <c r="U18" s="97"/>
      <c r="V18" s="97"/>
      <c r="W18" s="97"/>
      <c r="X18" s="97"/>
      <c r="Z18" s="97"/>
      <c r="AA18" s="97"/>
      <c r="AB18" s="97"/>
      <c r="AD18" s="97"/>
      <c r="AE18" s="97"/>
    </row>
    <row r="19" spans="1:76" x14ac:dyDescent="0.2">
      <c r="A19" s="157" t="s">
        <v>476</v>
      </c>
      <c r="B19" s="157" t="s">
        <v>187</v>
      </c>
      <c r="C19" s="763">
        <v>5674</v>
      </c>
      <c r="D19" s="224">
        <v>2</v>
      </c>
      <c r="E19" s="199">
        <f t="shared" si="0"/>
        <v>2837</v>
      </c>
      <c r="F19" s="224"/>
      <c r="G19" s="787"/>
      <c r="H19" s="224">
        <f t="shared" si="1"/>
        <v>2</v>
      </c>
      <c r="I19" s="32">
        <f t="shared" si="2"/>
        <v>2837</v>
      </c>
      <c r="J19" s="143"/>
      <c r="K19" s="101"/>
      <c r="L19" s="187"/>
      <c r="M19" s="32"/>
      <c r="N19" s="187"/>
      <c r="O19" s="32"/>
      <c r="P19" s="187"/>
      <c r="Q19" s="160"/>
      <c r="S19" s="95"/>
      <c r="U19" s="97"/>
      <c r="V19" s="97"/>
      <c r="W19" s="97"/>
      <c r="X19" s="97"/>
      <c r="Z19" s="97"/>
      <c r="AA19" s="97"/>
      <c r="AB19" s="97"/>
      <c r="AD19" s="97"/>
      <c r="AE19" s="97"/>
    </row>
    <row r="20" spans="1:76" x14ac:dyDescent="0.2">
      <c r="A20" s="157" t="s">
        <v>477</v>
      </c>
      <c r="B20" s="157" t="s">
        <v>193</v>
      </c>
      <c r="C20" s="763">
        <v>7630</v>
      </c>
      <c r="D20" s="224">
        <v>2</v>
      </c>
      <c r="E20" s="199">
        <f t="shared" si="0"/>
        <v>3815</v>
      </c>
      <c r="F20" s="224"/>
      <c r="G20" s="787"/>
      <c r="H20" s="224">
        <f t="shared" si="1"/>
        <v>2</v>
      </c>
      <c r="I20" s="32">
        <f t="shared" si="2"/>
        <v>3815</v>
      </c>
      <c r="J20" s="143"/>
      <c r="K20" s="101"/>
      <c r="L20" s="187"/>
      <c r="M20" s="32"/>
      <c r="N20" s="187"/>
      <c r="O20" s="32"/>
      <c r="P20" s="187"/>
      <c r="Q20" s="160"/>
      <c r="S20" s="95"/>
      <c r="U20" s="97"/>
      <c r="V20" s="97"/>
      <c r="W20" s="97"/>
      <c r="X20" s="97"/>
      <c r="Z20" s="97"/>
      <c r="AA20" s="97"/>
      <c r="AB20" s="97"/>
      <c r="AD20" s="97"/>
      <c r="AE20" s="97"/>
    </row>
    <row r="21" spans="1:76" x14ac:dyDescent="0.2">
      <c r="A21" s="157" t="s">
        <v>478</v>
      </c>
      <c r="B21" s="157" t="s">
        <v>202</v>
      </c>
      <c r="C21" s="763">
        <v>5211</v>
      </c>
      <c r="D21" s="224">
        <v>2</v>
      </c>
      <c r="E21" s="199">
        <f t="shared" si="0"/>
        <v>2605.5</v>
      </c>
      <c r="F21" s="224"/>
      <c r="G21" s="787"/>
      <c r="H21" s="224">
        <f t="shared" si="1"/>
        <v>2</v>
      </c>
      <c r="I21" s="32">
        <f t="shared" si="2"/>
        <v>2605.5</v>
      </c>
      <c r="J21" s="143"/>
      <c r="K21" s="101"/>
      <c r="L21" s="187"/>
      <c r="M21" s="32"/>
      <c r="N21" s="187"/>
      <c r="O21" s="32"/>
      <c r="P21" s="187"/>
      <c r="Q21" s="160"/>
      <c r="S21" s="95"/>
      <c r="U21" s="97"/>
      <c r="V21" s="97"/>
      <c r="W21" s="97"/>
      <c r="X21" s="97"/>
      <c r="Z21" s="97"/>
      <c r="AA21" s="97"/>
      <c r="AB21" s="97"/>
      <c r="AD21" s="97"/>
      <c r="AE21" s="97"/>
    </row>
    <row r="22" spans="1:76" s="18" customFormat="1" x14ac:dyDescent="0.2">
      <c r="A22" s="164" t="s">
        <v>479</v>
      </c>
      <c r="B22" s="164" t="s">
        <v>275</v>
      </c>
      <c r="C22" s="792">
        <v>3858</v>
      </c>
      <c r="D22" s="283">
        <v>2</v>
      </c>
      <c r="E22" s="219">
        <f t="shared" si="0"/>
        <v>1929</v>
      </c>
      <c r="F22" s="283"/>
      <c r="G22" s="788"/>
      <c r="H22" s="283">
        <f t="shared" si="1"/>
        <v>2</v>
      </c>
      <c r="I22" s="21">
        <f t="shared" si="2"/>
        <v>1929</v>
      </c>
      <c r="J22" s="444"/>
      <c r="L22" s="273"/>
      <c r="M22" s="21"/>
      <c r="N22" s="273"/>
      <c r="O22" s="21"/>
      <c r="P22" s="273"/>
      <c r="Q22" s="203"/>
      <c r="R22" s="101"/>
      <c r="S22" s="95"/>
      <c r="T22" s="93"/>
      <c r="U22" s="97"/>
      <c r="V22" s="97"/>
      <c r="W22" s="97"/>
      <c r="X22" s="97"/>
      <c r="Y22" s="93"/>
      <c r="Z22" s="97"/>
      <c r="AA22" s="97"/>
      <c r="AB22" s="97"/>
      <c r="AC22" s="93"/>
      <c r="AD22" s="97"/>
      <c r="AE22" s="97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</row>
    <row r="23" spans="1:76" x14ac:dyDescent="0.2">
      <c r="A23" s="157" t="s">
        <v>480</v>
      </c>
      <c r="B23" s="157" t="s">
        <v>159</v>
      </c>
      <c r="C23" s="763">
        <v>29431</v>
      </c>
      <c r="D23" s="224">
        <v>11</v>
      </c>
      <c r="E23" s="199">
        <f t="shared" si="0"/>
        <v>2675.5454545454545</v>
      </c>
      <c r="F23" s="224">
        <v>1</v>
      </c>
      <c r="G23" s="787">
        <f t="shared" si="3"/>
        <v>29431</v>
      </c>
      <c r="H23" s="224">
        <f t="shared" si="1"/>
        <v>12</v>
      </c>
      <c r="I23" s="32">
        <f t="shared" si="2"/>
        <v>2452.5833333333335</v>
      </c>
      <c r="J23" s="143" t="s">
        <v>48</v>
      </c>
      <c r="K23" s="101">
        <f>SUM(C23:C24)</f>
        <v>35363</v>
      </c>
      <c r="L23" s="187">
        <f>SUM(D23:D24)</f>
        <v>11</v>
      </c>
      <c r="M23" s="32">
        <f t="shared" si="4"/>
        <v>3214.818181818182</v>
      </c>
      <c r="N23" s="187">
        <v>1</v>
      </c>
      <c r="O23" s="32">
        <f t="shared" si="5"/>
        <v>35363</v>
      </c>
      <c r="P23" s="187">
        <f t="shared" si="6"/>
        <v>12</v>
      </c>
      <c r="Q23" s="160">
        <f t="shared" si="7"/>
        <v>2946.9166666666665</v>
      </c>
      <c r="S23" s="95"/>
      <c r="U23" s="97"/>
      <c r="V23" s="97"/>
      <c r="W23" s="97"/>
      <c r="X23" s="97"/>
      <c r="Z23" s="97"/>
      <c r="AA23" s="97"/>
      <c r="AB23" s="97"/>
      <c r="AD23" s="97"/>
      <c r="AE23" s="97"/>
    </row>
    <row r="24" spans="1:76" s="26" customFormat="1" x14ac:dyDescent="0.2">
      <c r="A24" s="387" t="s">
        <v>481</v>
      </c>
      <c r="B24" s="387" t="s">
        <v>165</v>
      </c>
      <c r="C24" s="793">
        <v>5932</v>
      </c>
      <c r="D24" s="786"/>
      <c r="E24" s="796"/>
      <c r="F24" s="786"/>
      <c r="G24" s="789"/>
      <c r="H24" s="786">
        <f t="shared" si="1"/>
        <v>0</v>
      </c>
      <c r="I24" s="22"/>
      <c r="J24" s="444"/>
      <c r="L24" s="389"/>
      <c r="M24" s="22"/>
      <c r="N24" s="389"/>
      <c r="O24" s="22"/>
      <c r="P24" s="389"/>
      <c r="Q24" s="520"/>
      <c r="R24" s="175"/>
      <c r="S24" s="95"/>
      <c r="T24" s="94"/>
      <c r="U24" s="531"/>
      <c r="V24" s="531"/>
      <c r="W24" s="97"/>
      <c r="X24" s="97"/>
      <c r="Y24" s="94"/>
      <c r="Z24" s="531"/>
      <c r="AA24" s="97"/>
      <c r="AB24" s="97"/>
      <c r="AC24" s="94"/>
      <c r="AD24" s="531"/>
      <c r="AE24" s="97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</row>
    <row r="25" spans="1:76" s="31" customFormat="1" x14ac:dyDescent="0.2">
      <c r="A25" s="348" t="s">
        <v>482</v>
      </c>
      <c r="B25" s="348" t="s">
        <v>182</v>
      </c>
      <c r="C25" s="794">
        <v>13763</v>
      </c>
      <c r="D25" s="252">
        <v>4</v>
      </c>
      <c r="E25" s="213">
        <f t="shared" si="0"/>
        <v>3440.75</v>
      </c>
      <c r="F25" s="252">
        <v>3</v>
      </c>
      <c r="G25" s="790">
        <f t="shared" si="3"/>
        <v>4587.666666666667</v>
      </c>
      <c r="H25" s="252">
        <f t="shared" si="1"/>
        <v>7</v>
      </c>
      <c r="I25" s="33">
        <f t="shared" si="2"/>
        <v>1966.1428571428571</v>
      </c>
      <c r="J25" s="445" t="s">
        <v>483</v>
      </c>
      <c r="K25" s="31">
        <v>13763</v>
      </c>
      <c r="L25" s="358">
        <f>SUM(D25)</f>
        <v>4</v>
      </c>
      <c r="M25" s="33">
        <f t="shared" si="4"/>
        <v>3440.75</v>
      </c>
      <c r="N25" s="358">
        <v>3</v>
      </c>
      <c r="O25" s="33">
        <f t="shared" si="5"/>
        <v>4587.666666666667</v>
      </c>
      <c r="P25" s="358">
        <f t="shared" si="6"/>
        <v>7</v>
      </c>
      <c r="Q25" s="359">
        <f t="shared" si="7"/>
        <v>1966.1428571428571</v>
      </c>
      <c r="R25" s="101"/>
      <c r="S25" s="95"/>
      <c r="T25" s="93"/>
      <c r="U25" s="97"/>
      <c r="V25" s="97"/>
      <c r="W25" s="97"/>
      <c r="X25" s="97"/>
      <c r="Y25" s="93"/>
      <c r="Z25" s="97"/>
      <c r="AA25" s="97"/>
      <c r="AB25" s="97"/>
      <c r="AC25" s="93"/>
      <c r="AD25" s="97"/>
      <c r="AE25" s="97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</row>
    <row r="26" spans="1:76" s="31" customFormat="1" x14ac:dyDescent="0.2">
      <c r="A26" s="348" t="s">
        <v>484</v>
      </c>
      <c r="B26" s="348" t="s">
        <v>267</v>
      </c>
      <c r="C26" s="794">
        <v>5498</v>
      </c>
      <c r="D26" s="252"/>
      <c r="E26" s="213"/>
      <c r="F26" s="252"/>
      <c r="G26" s="790"/>
      <c r="H26" s="252">
        <f t="shared" si="1"/>
        <v>0</v>
      </c>
      <c r="I26" s="33"/>
      <c r="J26" s="445" t="s">
        <v>417</v>
      </c>
      <c r="K26" s="31">
        <v>5498</v>
      </c>
      <c r="L26" s="358"/>
      <c r="M26" s="33"/>
      <c r="N26" s="358"/>
      <c r="O26" s="33"/>
      <c r="P26" s="358"/>
      <c r="Q26" s="359"/>
      <c r="R26" s="101"/>
      <c r="S26" s="95"/>
      <c r="T26" s="93"/>
      <c r="U26" s="97"/>
      <c r="V26" s="97"/>
      <c r="W26" s="97"/>
      <c r="X26" s="97"/>
      <c r="Y26" s="93"/>
      <c r="Z26" s="97"/>
      <c r="AA26" s="97"/>
      <c r="AB26" s="97"/>
      <c r="AC26" s="93"/>
      <c r="AD26" s="97"/>
      <c r="AE26" s="97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</row>
    <row r="27" spans="1:76" x14ac:dyDescent="0.2">
      <c r="A27" s="157" t="s">
        <v>486</v>
      </c>
      <c r="B27" s="157" t="s">
        <v>114</v>
      </c>
      <c r="C27" s="763">
        <v>4250</v>
      </c>
      <c r="D27" s="224"/>
      <c r="E27" s="199"/>
      <c r="F27" s="224"/>
      <c r="G27" s="787"/>
      <c r="H27" s="224">
        <f t="shared" si="1"/>
        <v>0</v>
      </c>
      <c r="I27" s="32"/>
      <c r="J27" s="494" t="s">
        <v>485</v>
      </c>
      <c r="K27" s="101">
        <f>SUM(C27:C29)</f>
        <v>24601</v>
      </c>
      <c r="L27" s="187">
        <f>SUM(D27:D29)</f>
        <v>12</v>
      </c>
      <c r="M27" s="32">
        <f t="shared" si="4"/>
        <v>2050.0833333333335</v>
      </c>
      <c r="N27" s="187"/>
      <c r="O27" s="32"/>
      <c r="P27" s="187">
        <f t="shared" si="6"/>
        <v>12</v>
      </c>
      <c r="Q27" s="160">
        <f t="shared" si="7"/>
        <v>2050.0833333333335</v>
      </c>
      <c r="S27" s="95"/>
      <c r="U27" s="97"/>
      <c r="V27" s="97"/>
      <c r="W27" s="97"/>
      <c r="X27" s="97"/>
      <c r="Z27" s="97"/>
      <c r="AA27" s="97"/>
      <c r="AB27" s="97"/>
      <c r="AD27" s="97"/>
      <c r="AE27" s="97"/>
    </row>
    <row r="28" spans="1:76" x14ac:dyDescent="0.2">
      <c r="A28" s="157" t="s">
        <v>487</v>
      </c>
      <c r="B28" s="157" t="s">
        <v>286</v>
      </c>
      <c r="C28" s="763">
        <v>16715</v>
      </c>
      <c r="D28" s="224">
        <v>11</v>
      </c>
      <c r="E28" s="199">
        <f t="shared" si="0"/>
        <v>1519.5454545454545</v>
      </c>
      <c r="F28" s="224"/>
      <c r="G28" s="787"/>
      <c r="H28" s="224">
        <f t="shared" si="1"/>
        <v>11</v>
      </c>
      <c r="I28" s="32">
        <f t="shared" si="2"/>
        <v>1519.5454545454545</v>
      </c>
      <c r="J28" s="157"/>
      <c r="K28" s="101"/>
      <c r="L28" s="187"/>
      <c r="M28" s="32"/>
      <c r="N28" s="187"/>
      <c r="O28" s="32"/>
      <c r="P28" s="187"/>
      <c r="Q28" s="160"/>
      <c r="U28" s="97"/>
      <c r="V28" s="97"/>
      <c r="W28" s="97"/>
      <c r="X28" s="97"/>
      <c r="Z28" s="97"/>
      <c r="AA28" s="97"/>
      <c r="AB28" s="97"/>
      <c r="AD28" s="97"/>
      <c r="AE28" s="97"/>
    </row>
    <row r="29" spans="1:76" s="18" customFormat="1" ht="13.5" thickBot="1" x14ac:dyDescent="0.25">
      <c r="A29" s="158" t="s">
        <v>488</v>
      </c>
      <c r="B29" s="158" t="s">
        <v>181</v>
      </c>
      <c r="C29" s="764">
        <v>3636</v>
      </c>
      <c r="D29" s="225">
        <v>1</v>
      </c>
      <c r="E29" s="797">
        <f t="shared" si="0"/>
        <v>3636</v>
      </c>
      <c r="F29" s="225"/>
      <c r="G29" s="791"/>
      <c r="H29" s="225">
        <f t="shared" si="1"/>
        <v>1</v>
      </c>
      <c r="I29" s="32">
        <f t="shared" si="2"/>
        <v>3636</v>
      </c>
      <c r="J29" s="157"/>
      <c r="K29" s="101"/>
      <c r="L29" s="188"/>
      <c r="M29" s="32"/>
      <c r="N29" s="188"/>
      <c r="O29" s="32"/>
      <c r="P29" s="188"/>
      <c r="Q29" s="160"/>
      <c r="R29" s="101"/>
      <c r="S29" s="93"/>
      <c r="T29" s="93"/>
      <c r="U29" s="97"/>
      <c r="V29" s="97"/>
      <c r="W29" s="97"/>
      <c r="X29" s="97"/>
      <c r="Y29" s="93"/>
      <c r="Z29" s="97"/>
      <c r="AA29" s="97"/>
      <c r="AB29" s="97"/>
      <c r="AC29" s="93"/>
      <c r="AD29" s="97"/>
      <c r="AE29" s="97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</row>
    <row r="30" spans="1:76" s="63" customFormat="1" ht="26.25" customHeight="1" thickBot="1" x14ac:dyDescent="0.25">
      <c r="A30" s="139" t="s">
        <v>489</v>
      </c>
      <c r="B30" s="140"/>
      <c r="C30" s="144">
        <f>SUM(C5:C29)</f>
        <v>534518</v>
      </c>
      <c r="D30" s="144">
        <f>SUM(D5:D29)</f>
        <v>163</v>
      </c>
      <c r="E30" s="235">
        <f t="shared" si="0"/>
        <v>3279.2515337423315</v>
      </c>
      <c r="F30" s="144">
        <f>SUM(F5:F29)</f>
        <v>36</v>
      </c>
      <c r="G30" s="235">
        <f t="shared" si="3"/>
        <v>14847.722222222223</v>
      </c>
      <c r="H30" s="144">
        <f t="shared" si="1"/>
        <v>199</v>
      </c>
      <c r="I30" s="235">
        <f t="shared" si="2"/>
        <v>2686.0201005025124</v>
      </c>
      <c r="J30" s="523" t="s">
        <v>632</v>
      </c>
      <c r="K30" s="144">
        <f>SUM(K5:K27)</f>
        <v>534518</v>
      </c>
      <c r="L30" s="292">
        <f>SUM(L5:L29)</f>
        <v>163</v>
      </c>
      <c r="M30" s="235">
        <f t="shared" si="4"/>
        <v>3279.2515337423315</v>
      </c>
      <c r="N30" s="292">
        <f>SUM(N5:N29)</f>
        <v>36</v>
      </c>
      <c r="O30" s="235">
        <f t="shared" si="5"/>
        <v>14847.722222222223</v>
      </c>
      <c r="P30" s="292">
        <f t="shared" si="6"/>
        <v>199</v>
      </c>
      <c r="Q30" s="235">
        <f t="shared" si="7"/>
        <v>2686.0201005025124</v>
      </c>
      <c r="R30" s="82"/>
      <c r="S30" s="532"/>
      <c r="T30" s="95"/>
      <c r="U30" s="183"/>
      <c r="V30" s="183"/>
      <c r="W30" s="97"/>
      <c r="X30" s="97"/>
      <c r="Y30" s="183"/>
      <c r="Z30" s="183"/>
      <c r="AA30" s="97"/>
      <c r="AB30" s="97"/>
      <c r="AC30" s="95"/>
      <c r="AD30" s="183"/>
      <c r="AE30" s="97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</row>
    <row r="31" spans="1:76" x14ac:dyDescent="0.2">
      <c r="W31" s="97"/>
      <c r="AA31" s="97"/>
    </row>
    <row r="32" spans="1:76" s="87" customFormat="1" x14ac:dyDescent="0.2">
      <c r="A32" s="87" t="s">
        <v>601</v>
      </c>
      <c r="B32" s="663" t="s">
        <v>681</v>
      </c>
      <c r="R32" s="101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</row>
    <row r="33" spans="1:76" s="87" customFormat="1" x14ac:dyDescent="0.2">
      <c r="A33" s="12"/>
      <c r="B33" s="13" t="s">
        <v>305</v>
      </c>
      <c r="C33" s="13"/>
      <c r="D33" s="13"/>
      <c r="E33" s="13"/>
      <c r="F33" s="13"/>
      <c r="G33" s="13"/>
      <c r="H33" s="13"/>
      <c r="R33" s="101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</row>
    <row r="34" spans="1:76" s="87" customFormat="1" x14ac:dyDescent="0.2">
      <c r="R34" s="101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</row>
    <row r="35" spans="1:76" s="87" customFormat="1" x14ac:dyDescent="0.2">
      <c r="R35" s="101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</row>
    <row r="36" spans="1:76" s="87" customFormat="1" x14ac:dyDescent="0.2">
      <c r="R36" s="101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</row>
    <row r="37" spans="1:76" s="87" customFormat="1" x14ac:dyDescent="0.2">
      <c r="R37" s="101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</row>
    <row r="38" spans="1:76" s="87" customFormat="1" ht="15" x14ac:dyDescent="0.25">
      <c r="A38" s="138" t="s">
        <v>640</v>
      </c>
      <c r="R38" s="101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</row>
    <row r="39" spans="1:76" s="87" customFormat="1" x14ac:dyDescent="0.2">
      <c r="N39" s="101"/>
      <c r="R39" s="101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</row>
    <row r="40" spans="1:76" s="87" customFormat="1" ht="13.5" thickBot="1" x14ac:dyDescent="0.25">
      <c r="N40" s="101"/>
      <c r="R40" s="101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</row>
    <row r="41" spans="1:76" s="87" customFormat="1" ht="48.75" thickBot="1" x14ac:dyDescent="0.25">
      <c r="B41" s="153" t="s">
        <v>588</v>
      </c>
      <c r="C41" s="156" t="s">
        <v>711</v>
      </c>
      <c r="D41" s="159" t="s">
        <v>712</v>
      </c>
      <c r="E41" s="154" t="s">
        <v>713</v>
      </c>
      <c r="F41" s="152" t="s">
        <v>710</v>
      </c>
      <c r="G41" s="155" t="s">
        <v>709</v>
      </c>
      <c r="H41" s="154" t="s">
        <v>714</v>
      </c>
      <c r="I41" s="151" t="s">
        <v>715</v>
      </c>
      <c r="J41" s="152" t="s">
        <v>716</v>
      </c>
      <c r="K41" s="155" t="s">
        <v>729</v>
      </c>
      <c r="L41" s="154" t="s">
        <v>731</v>
      </c>
      <c r="M41" s="152" t="s">
        <v>717</v>
      </c>
      <c r="N41" s="155" t="s">
        <v>718</v>
      </c>
      <c r="R41" s="101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</row>
    <row r="42" spans="1:76" s="87" customFormat="1" x14ac:dyDescent="0.2">
      <c r="B42" s="504" t="s">
        <v>469</v>
      </c>
      <c r="C42" s="672">
        <v>357827</v>
      </c>
      <c r="D42" s="364">
        <v>107</v>
      </c>
      <c r="E42" s="199">
        <v>3344.1775700934581</v>
      </c>
      <c r="F42" s="670">
        <f>C42/2500</f>
        <v>143.13079999999999</v>
      </c>
      <c r="G42" s="166">
        <f>D42-F42</f>
        <v>-36.130799999999994</v>
      </c>
      <c r="H42" s="666">
        <v>30</v>
      </c>
      <c r="I42" s="199">
        <v>11927.566666666668</v>
      </c>
      <c r="J42" s="670">
        <f>C42/5000</f>
        <v>71.565399999999997</v>
      </c>
      <c r="K42" s="284">
        <f>H42-J42</f>
        <v>-41.565399999999997</v>
      </c>
      <c r="L42" s="507">
        <v>137</v>
      </c>
      <c r="M42" s="670">
        <v>2611.8759124087592</v>
      </c>
      <c r="N42" s="166">
        <f>K42+G42</f>
        <v>-77.69619999999999</v>
      </c>
      <c r="R42" s="101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</row>
    <row r="43" spans="1:76" s="87" customFormat="1" x14ac:dyDescent="0.2">
      <c r="B43" s="143" t="s">
        <v>470</v>
      </c>
      <c r="C43" s="101">
        <v>40054</v>
      </c>
      <c r="D43" s="364">
        <v>11</v>
      </c>
      <c r="E43" s="199">
        <v>3641.2727272727275</v>
      </c>
      <c r="F43" s="32">
        <f t="shared" ref="F43:F49" si="8">C43/2500</f>
        <v>16.021599999999999</v>
      </c>
      <c r="G43" s="166">
        <f t="shared" ref="G43:G49" si="9">D43-F43</f>
        <v>-5.0215999999999994</v>
      </c>
      <c r="H43" s="93">
        <v>1</v>
      </c>
      <c r="I43" s="199">
        <v>40054</v>
      </c>
      <c r="J43" s="32">
        <f t="shared" ref="J43:J49" si="10">C43/5000</f>
        <v>8.0107999999999997</v>
      </c>
      <c r="K43" s="166">
        <f t="shared" ref="K43:K49" si="11">H43-J43</f>
        <v>-7.0107999999999997</v>
      </c>
      <c r="L43" s="507">
        <v>12</v>
      </c>
      <c r="M43" s="32">
        <v>3337.8333333333335</v>
      </c>
      <c r="N43" s="166">
        <f t="shared" ref="N43:N49" si="12">K43+G43</f>
        <v>-12.032399999999999</v>
      </c>
      <c r="R43" s="101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</row>
    <row r="44" spans="1:76" s="87" customFormat="1" x14ac:dyDescent="0.2">
      <c r="B44" s="143" t="s">
        <v>474</v>
      </c>
      <c r="C44" s="101">
        <v>57412</v>
      </c>
      <c r="D44" s="364">
        <v>18</v>
      </c>
      <c r="E44" s="199">
        <v>3189.5555555555557</v>
      </c>
      <c r="F44" s="32">
        <f t="shared" si="8"/>
        <v>22.9648</v>
      </c>
      <c r="G44" s="166">
        <f t="shared" si="9"/>
        <v>-4.9648000000000003</v>
      </c>
      <c r="H44" s="93">
        <v>1</v>
      </c>
      <c r="I44" s="199">
        <v>57412</v>
      </c>
      <c r="J44" s="32">
        <f t="shared" si="10"/>
        <v>11.4824</v>
      </c>
      <c r="K44" s="166">
        <f t="shared" si="11"/>
        <v>-10.4824</v>
      </c>
      <c r="L44" s="507">
        <v>19</v>
      </c>
      <c r="M44" s="32">
        <v>3021.6842105263158</v>
      </c>
      <c r="N44" s="166">
        <f t="shared" si="12"/>
        <v>-15.4472</v>
      </c>
      <c r="R44" s="101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</row>
    <row r="45" spans="1:76" s="87" customFormat="1" x14ac:dyDescent="0.2">
      <c r="B45" s="143" t="s">
        <v>48</v>
      </c>
      <c r="C45" s="101">
        <v>35363</v>
      </c>
      <c r="D45" s="364">
        <v>11</v>
      </c>
      <c r="E45" s="199">
        <v>3214.818181818182</v>
      </c>
      <c r="F45" s="32">
        <f t="shared" si="8"/>
        <v>14.145200000000001</v>
      </c>
      <c r="G45" s="166">
        <f t="shared" si="9"/>
        <v>-3.1452000000000009</v>
      </c>
      <c r="H45" s="93">
        <v>1</v>
      </c>
      <c r="I45" s="199">
        <v>35363</v>
      </c>
      <c r="J45" s="32">
        <f t="shared" si="10"/>
        <v>7.0726000000000004</v>
      </c>
      <c r="K45" s="166">
        <f t="shared" si="11"/>
        <v>-6.0726000000000004</v>
      </c>
      <c r="L45" s="507">
        <v>12</v>
      </c>
      <c r="M45" s="32">
        <v>2946.9166666666665</v>
      </c>
      <c r="N45" s="166">
        <f t="shared" si="12"/>
        <v>-9.2178000000000004</v>
      </c>
      <c r="R45" s="101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</row>
    <row r="46" spans="1:76" s="87" customFormat="1" x14ac:dyDescent="0.2">
      <c r="B46" s="143" t="s">
        <v>483</v>
      </c>
      <c r="C46" s="101">
        <v>13763</v>
      </c>
      <c r="D46" s="364">
        <v>4</v>
      </c>
      <c r="E46" s="199">
        <v>3440.75</v>
      </c>
      <c r="F46" s="32">
        <f t="shared" si="8"/>
        <v>5.5052000000000003</v>
      </c>
      <c r="G46" s="166">
        <f t="shared" si="9"/>
        <v>-1.5052000000000003</v>
      </c>
      <c r="H46" s="93">
        <v>3</v>
      </c>
      <c r="I46" s="199">
        <v>4587.666666666667</v>
      </c>
      <c r="J46" s="32">
        <f t="shared" si="10"/>
        <v>2.7526000000000002</v>
      </c>
      <c r="K46" s="166">
        <f t="shared" si="11"/>
        <v>0.24739999999999984</v>
      </c>
      <c r="L46" s="507">
        <v>7</v>
      </c>
      <c r="M46" s="32">
        <v>1966.1428571428571</v>
      </c>
      <c r="N46" s="166">
        <f t="shared" si="12"/>
        <v>-1.2578000000000005</v>
      </c>
      <c r="R46" s="101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</row>
    <row r="47" spans="1:76" s="87" customFormat="1" x14ac:dyDescent="0.2">
      <c r="B47" s="143" t="s">
        <v>417</v>
      </c>
      <c r="C47" s="101">
        <v>5498</v>
      </c>
      <c r="D47" s="364"/>
      <c r="E47" s="199"/>
      <c r="F47" s="32">
        <f t="shared" si="8"/>
        <v>2.1991999999999998</v>
      </c>
      <c r="G47" s="166">
        <f t="shared" si="9"/>
        <v>-2.1991999999999998</v>
      </c>
      <c r="H47" s="93"/>
      <c r="I47" s="199"/>
      <c r="J47" s="32">
        <f t="shared" si="10"/>
        <v>1.0995999999999999</v>
      </c>
      <c r="K47" s="166">
        <f t="shared" si="11"/>
        <v>-1.0995999999999999</v>
      </c>
      <c r="L47" s="507"/>
      <c r="M47" s="32"/>
      <c r="N47" s="166">
        <f t="shared" si="12"/>
        <v>-3.2988</v>
      </c>
      <c r="R47" s="101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</row>
    <row r="48" spans="1:76" s="87" customFormat="1" ht="13.5" thickBot="1" x14ac:dyDescent="0.25">
      <c r="B48" s="396" t="s">
        <v>485</v>
      </c>
      <c r="C48" s="672">
        <v>24601</v>
      </c>
      <c r="D48" s="364">
        <v>12</v>
      </c>
      <c r="E48" s="199">
        <v>2050.0833333333335</v>
      </c>
      <c r="F48" s="670">
        <f t="shared" si="8"/>
        <v>9.8404000000000007</v>
      </c>
      <c r="G48" s="166">
        <f t="shared" si="9"/>
        <v>2.1595999999999993</v>
      </c>
      <c r="H48" s="665"/>
      <c r="I48" s="199"/>
      <c r="J48" s="670">
        <f t="shared" si="10"/>
        <v>4.9202000000000004</v>
      </c>
      <c r="K48" s="285">
        <f t="shared" si="11"/>
        <v>-4.9202000000000004</v>
      </c>
      <c r="L48" s="507">
        <v>12</v>
      </c>
      <c r="M48" s="670">
        <v>2050.0833333333335</v>
      </c>
      <c r="N48" s="166">
        <f t="shared" si="12"/>
        <v>-2.7606000000000011</v>
      </c>
      <c r="R48" s="101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</row>
    <row r="49" spans="1:83" s="87" customFormat="1" ht="24.75" thickBot="1" x14ac:dyDescent="0.25">
      <c r="B49" s="528" t="s">
        <v>632</v>
      </c>
      <c r="C49" s="614">
        <v>534518</v>
      </c>
      <c r="D49" s="366">
        <v>163</v>
      </c>
      <c r="E49" s="235">
        <v>3279.2515337423315</v>
      </c>
      <c r="F49" s="141">
        <f t="shared" si="8"/>
        <v>213.80719999999999</v>
      </c>
      <c r="G49" s="370">
        <f t="shared" si="9"/>
        <v>-50.807199999999995</v>
      </c>
      <c r="H49" s="366">
        <v>36</v>
      </c>
      <c r="I49" s="235">
        <v>14847.722222222223</v>
      </c>
      <c r="J49" s="141">
        <f t="shared" si="10"/>
        <v>106.9036</v>
      </c>
      <c r="K49" s="370">
        <f t="shared" si="11"/>
        <v>-70.903599999999997</v>
      </c>
      <c r="L49" s="365">
        <v>199</v>
      </c>
      <c r="M49" s="785">
        <v>2686.0201005025124</v>
      </c>
      <c r="N49" s="370">
        <f t="shared" si="12"/>
        <v>-121.71079999999999</v>
      </c>
      <c r="R49" s="101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</row>
    <row r="50" spans="1:83" s="87" customFormat="1" x14ac:dyDescent="0.2">
      <c r="R50" s="101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</row>
    <row r="51" spans="1:83" s="87" customFormat="1" x14ac:dyDescent="0.2">
      <c r="A51" s="87" t="s">
        <v>601</v>
      </c>
      <c r="B51" s="663" t="s">
        <v>681</v>
      </c>
      <c r="R51" s="101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</row>
    <row r="52" spans="1:83" s="87" customFormat="1" x14ac:dyDescent="0.2">
      <c r="A52" s="12"/>
      <c r="B52" s="13" t="s">
        <v>305</v>
      </c>
      <c r="C52" s="13"/>
      <c r="D52" s="13"/>
      <c r="E52" s="13"/>
      <c r="F52" s="13"/>
      <c r="G52" s="13"/>
      <c r="R52" s="101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</row>
    <row r="53" spans="1:83" s="87" customFormat="1" x14ac:dyDescent="0.2">
      <c r="R53" s="101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</row>
    <row r="54" spans="1:83" s="87" customFormat="1" x14ac:dyDescent="0.2">
      <c r="R54" s="101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</row>
    <row r="55" spans="1:83" s="87" customFormat="1" x14ac:dyDescent="0.2">
      <c r="R55" s="101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</row>
    <row r="56" spans="1:83" s="87" customFormat="1" x14ac:dyDescent="0.2">
      <c r="R56" s="101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</row>
    <row r="57" spans="1:83" s="87" customFormat="1" x14ac:dyDescent="0.2">
      <c r="R57" s="101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</row>
    <row r="58" spans="1:83" s="87" customFormat="1" x14ac:dyDescent="0.2">
      <c r="R58" s="101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</row>
    <row r="59" spans="1:83" ht="15" x14ac:dyDescent="0.25">
      <c r="A59" s="138" t="s">
        <v>633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1:83" s="2" customFormat="1" ht="13.5" thickBot="1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0"/>
      <c r="L60" s="13"/>
      <c r="M60"/>
      <c r="R60" s="35"/>
      <c r="S60" s="96"/>
      <c r="T60" s="96"/>
      <c r="U60" s="96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/>
      <c r="BZ60"/>
      <c r="CA60"/>
      <c r="CB60"/>
      <c r="CC60"/>
      <c r="CD60"/>
      <c r="CE60"/>
    </row>
    <row r="61" spans="1:83" ht="24.75" thickBot="1" x14ac:dyDescent="0.25">
      <c r="B61" s="533" t="s">
        <v>609</v>
      </c>
      <c r="C61" s="538" t="s">
        <v>474</v>
      </c>
      <c r="D61" s="516" t="s">
        <v>470</v>
      </c>
      <c r="E61" s="516" t="s">
        <v>48</v>
      </c>
      <c r="F61" s="516" t="s">
        <v>469</v>
      </c>
      <c r="G61" s="516" t="s">
        <v>483</v>
      </c>
      <c r="H61" s="516" t="s">
        <v>485</v>
      </c>
      <c r="I61" s="517" t="s">
        <v>708</v>
      </c>
      <c r="K61" s="130" t="s">
        <v>596</v>
      </c>
      <c r="L61" s="131"/>
      <c r="M61" s="131"/>
      <c r="N61" s="3"/>
      <c r="O61" s="3"/>
      <c r="P61" s="87"/>
    </row>
    <row r="62" spans="1:83" ht="24.75" x14ac:dyDescent="0.25">
      <c r="B62" s="534" t="s">
        <v>37</v>
      </c>
      <c r="C62" s="283">
        <v>9</v>
      </c>
      <c r="D62" s="261">
        <v>8</v>
      </c>
      <c r="E62" s="261">
        <v>8</v>
      </c>
      <c r="F62" s="261">
        <v>69</v>
      </c>
      <c r="G62" s="261">
        <v>2</v>
      </c>
      <c r="H62" s="496">
        <v>8</v>
      </c>
      <c r="I62" s="539">
        <f t="shared" ref="I62:I69" si="13">SUM(C62:H62)</f>
        <v>104</v>
      </c>
      <c r="K62" s="289" t="s">
        <v>59</v>
      </c>
      <c r="L62" s="256">
        <f>I62+I63+I64+I65+I66+I67</f>
        <v>163</v>
      </c>
      <c r="M62" s="856" t="s">
        <v>634</v>
      </c>
      <c r="N62" s="856"/>
      <c r="O62" s="856"/>
      <c r="P62" s="87"/>
    </row>
    <row r="63" spans="1:83" ht="24.75" x14ac:dyDescent="0.25">
      <c r="B63" s="535" t="s">
        <v>38</v>
      </c>
      <c r="C63" s="252">
        <v>9</v>
      </c>
      <c r="D63" s="24">
        <v>2</v>
      </c>
      <c r="E63" s="24">
        <v>3</v>
      </c>
      <c r="F63" s="24">
        <v>33</v>
      </c>
      <c r="G63" s="24">
        <v>2</v>
      </c>
      <c r="H63" s="497">
        <v>3</v>
      </c>
      <c r="I63" s="487">
        <f t="shared" si="13"/>
        <v>52</v>
      </c>
      <c r="K63" s="290" t="s">
        <v>593</v>
      </c>
      <c r="L63" s="257">
        <f>I68+I69</f>
        <v>36</v>
      </c>
      <c r="M63" s="859" t="s">
        <v>623</v>
      </c>
      <c r="N63" s="859"/>
      <c r="O63" s="859"/>
      <c r="P63" s="87"/>
    </row>
    <row r="64" spans="1:83" ht="24" x14ac:dyDescent="0.2">
      <c r="B64" s="535" t="s">
        <v>40</v>
      </c>
      <c r="C64" s="252"/>
      <c r="D64" s="24"/>
      <c r="E64" s="24"/>
      <c r="F64" s="24">
        <v>1</v>
      </c>
      <c r="G64" s="24"/>
      <c r="H64" s="497"/>
      <c r="I64" s="487">
        <f t="shared" si="13"/>
        <v>1</v>
      </c>
      <c r="K64" s="129" t="s">
        <v>599</v>
      </c>
      <c r="L64" s="129"/>
      <c r="M64" s="93"/>
      <c r="N64" s="93"/>
      <c r="O64" s="97"/>
      <c r="P64" s="87"/>
    </row>
    <row r="65" spans="1:84" ht="14.25" x14ac:dyDescent="0.2">
      <c r="B65" s="535" t="s">
        <v>41</v>
      </c>
      <c r="C65" s="252"/>
      <c r="D65" s="24"/>
      <c r="E65" s="24"/>
      <c r="F65" s="24">
        <v>1</v>
      </c>
      <c r="G65" s="24"/>
      <c r="H65" s="497"/>
      <c r="I65" s="487">
        <f t="shared" si="13"/>
        <v>1</v>
      </c>
      <c r="L65" s="197" t="s">
        <v>600</v>
      </c>
      <c r="M65" s="100"/>
    </row>
    <row r="66" spans="1:84" s="2" customFormat="1" ht="24" x14ac:dyDescent="0.2">
      <c r="B66" s="535" t="s">
        <v>44</v>
      </c>
      <c r="C66" s="252"/>
      <c r="D66" s="24"/>
      <c r="E66" s="24"/>
      <c r="F66" s="24">
        <v>2</v>
      </c>
      <c r="G66" s="24"/>
      <c r="H66" s="497">
        <v>1</v>
      </c>
      <c r="I66" s="487">
        <f t="shared" si="13"/>
        <v>3</v>
      </c>
      <c r="J66" s="12"/>
      <c r="K66"/>
      <c r="L66" s="13"/>
      <c r="M66" s="13"/>
      <c r="R66" s="35"/>
      <c r="S66" s="96"/>
      <c r="T66" s="96"/>
      <c r="U66" s="96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/>
      <c r="BZ66"/>
      <c r="CA66"/>
      <c r="CB66"/>
      <c r="CC66"/>
      <c r="CD66"/>
      <c r="CE66"/>
      <c r="CF66"/>
    </row>
    <row r="67" spans="1:84" s="2" customFormat="1" ht="24" x14ac:dyDescent="0.2">
      <c r="B67" s="535" t="s">
        <v>43</v>
      </c>
      <c r="C67" s="252"/>
      <c r="D67" s="24">
        <v>1</v>
      </c>
      <c r="E67" s="24"/>
      <c r="F67" s="24">
        <v>1</v>
      </c>
      <c r="G67" s="24"/>
      <c r="H67" s="497"/>
      <c r="I67" s="487">
        <f t="shared" si="13"/>
        <v>2</v>
      </c>
      <c r="J67" s="13"/>
      <c r="K67" s="13"/>
      <c r="L67" s="13"/>
      <c r="M67" s="13"/>
      <c r="R67" s="35"/>
      <c r="S67" s="96"/>
      <c r="T67" s="96"/>
      <c r="U67" s="96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/>
      <c r="BZ67"/>
      <c r="CA67"/>
      <c r="CB67"/>
      <c r="CC67"/>
      <c r="CD67"/>
      <c r="CE67"/>
      <c r="CF67"/>
    </row>
    <row r="68" spans="1:84" s="61" customFormat="1" ht="36" x14ac:dyDescent="0.2">
      <c r="B68" s="535" t="s">
        <v>49</v>
      </c>
      <c r="C68" s="252">
        <v>1</v>
      </c>
      <c r="D68" s="24">
        <v>1</v>
      </c>
      <c r="E68" s="24">
        <v>1</v>
      </c>
      <c r="F68" s="24">
        <v>29</v>
      </c>
      <c r="G68" s="24">
        <v>2</v>
      </c>
      <c r="H68" s="497"/>
      <c r="I68" s="540">
        <f t="shared" si="13"/>
        <v>34</v>
      </c>
      <c r="J68" s="62"/>
      <c r="K68" s="62"/>
      <c r="L68" s="62"/>
      <c r="M68" s="62"/>
      <c r="R68" s="522"/>
      <c r="S68" s="530"/>
      <c r="T68" s="530"/>
      <c r="U68" s="530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63"/>
      <c r="BZ68" s="63"/>
      <c r="CA68" s="63"/>
      <c r="CB68" s="63"/>
      <c r="CC68" s="63"/>
      <c r="CD68" s="63"/>
      <c r="CE68" s="63"/>
      <c r="CF68" s="63"/>
    </row>
    <row r="69" spans="1:84" s="2" customFormat="1" ht="13.5" thickBot="1" x14ac:dyDescent="0.25">
      <c r="B69" s="536" t="s">
        <v>39</v>
      </c>
      <c r="C69" s="441"/>
      <c r="D69" s="109"/>
      <c r="E69" s="109"/>
      <c r="F69" s="109">
        <v>1</v>
      </c>
      <c r="G69" s="109">
        <v>1</v>
      </c>
      <c r="H69" s="495"/>
      <c r="I69" s="541">
        <f t="shared" si="13"/>
        <v>2</v>
      </c>
      <c r="J69" s="13"/>
      <c r="K69" s="13"/>
      <c r="L69" s="13"/>
      <c r="M69" s="13"/>
      <c r="R69" s="35"/>
      <c r="S69" s="96"/>
      <c r="T69" s="96"/>
      <c r="U69" s="96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/>
      <c r="BZ69"/>
      <c r="CA69"/>
      <c r="CB69"/>
      <c r="CC69"/>
      <c r="CD69"/>
      <c r="CE69"/>
      <c r="CF69"/>
    </row>
    <row r="70" spans="1:84" s="2" customFormat="1" ht="13.5" thickBot="1" x14ac:dyDescent="0.25">
      <c r="B70" s="537" t="s">
        <v>2</v>
      </c>
      <c r="C70" s="542">
        <f t="shared" ref="C70:I70" si="14">SUM(C62:C69)</f>
        <v>19</v>
      </c>
      <c r="D70" s="543">
        <f t="shared" si="14"/>
        <v>12</v>
      </c>
      <c r="E70" s="543">
        <f t="shared" si="14"/>
        <v>12</v>
      </c>
      <c r="F70" s="543">
        <f t="shared" si="14"/>
        <v>137</v>
      </c>
      <c r="G70" s="543">
        <f t="shared" si="14"/>
        <v>7</v>
      </c>
      <c r="H70" s="544">
        <f t="shared" si="14"/>
        <v>12</v>
      </c>
      <c r="I70" s="144">
        <f t="shared" si="14"/>
        <v>199</v>
      </c>
      <c r="J70" s="13"/>
      <c r="K70" s="13"/>
      <c r="L70" s="13"/>
      <c r="M70" s="13"/>
      <c r="N70"/>
      <c r="O70"/>
      <c r="P70"/>
      <c r="Q70"/>
      <c r="R70" s="101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/>
      <c r="BZ70"/>
      <c r="CA70"/>
      <c r="CB70"/>
      <c r="CC70"/>
      <c r="CD70"/>
      <c r="CE70"/>
      <c r="CF70"/>
    </row>
    <row r="71" spans="1:84" s="2" customFormat="1" x14ac:dyDescent="0.2">
      <c r="I71" s="13"/>
      <c r="J71" s="13"/>
      <c r="K71" s="13"/>
      <c r="L71" s="13"/>
      <c r="M71" s="13"/>
      <c r="N71"/>
      <c r="O71"/>
      <c r="P71"/>
      <c r="Q71"/>
      <c r="R71" s="101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/>
      <c r="BZ71"/>
      <c r="CA71"/>
      <c r="CB71"/>
      <c r="CC71"/>
      <c r="CD71"/>
      <c r="CE71"/>
      <c r="CF71"/>
    </row>
    <row r="72" spans="1:84" s="2" customFormat="1" x14ac:dyDescent="0.2">
      <c r="B72" s="87" t="s">
        <v>601</v>
      </c>
      <c r="C72" s="663" t="s">
        <v>681</v>
      </c>
      <c r="D72" s="87"/>
      <c r="E72" s="87"/>
      <c r="F72" s="87"/>
      <c r="G72" s="87"/>
      <c r="H72" s="87"/>
      <c r="I72" s="62"/>
      <c r="J72" s="62"/>
      <c r="K72" s="62"/>
      <c r="L72" s="13"/>
      <c r="M72" s="13"/>
      <c r="N72"/>
      <c r="O72"/>
      <c r="P72"/>
      <c r="Q72"/>
      <c r="R72" s="101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/>
      <c r="BZ72"/>
      <c r="CA72"/>
      <c r="CB72"/>
      <c r="CC72"/>
      <c r="CD72"/>
      <c r="CE72"/>
      <c r="CF72"/>
    </row>
    <row r="73" spans="1:84" s="2" customFormat="1" x14ac:dyDescent="0.2">
      <c r="A73" s="61"/>
      <c r="B73" s="12"/>
      <c r="C73" s="62"/>
      <c r="D73" s="62"/>
      <c r="E73" s="62"/>
      <c r="F73" s="62"/>
      <c r="G73" s="62"/>
      <c r="H73" s="62"/>
      <c r="I73" s="62"/>
      <c r="J73" s="62"/>
      <c r="K73" s="13"/>
      <c r="L73" s="13"/>
      <c r="M73" s="13"/>
      <c r="N73"/>
      <c r="O73"/>
      <c r="P73"/>
      <c r="Q73"/>
      <c r="R73" s="101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/>
      <c r="BZ73"/>
      <c r="CA73"/>
      <c r="CB73"/>
      <c r="CC73"/>
      <c r="CD73"/>
      <c r="CE73"/>
      <c r="CF73"/>
    </row>
    <row r="74" spans="1:84" s="2" customFormat="1" x14ac:dyDescent="0.2">
      <c r="A74" s="12"/>
      <c r="B74" s="12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/>
      <c r="O74"/>
      <c r="P74"/>
      <c r="Q74"/>
      <c r="R74" s="101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/>
      <c r="BZ74"/>
      <c r="CA74"/>
      <c r="CB74"/>
      <c r="CC74"/>
      <c r="CD74"/>
      <c r="CE74"/>
      <c r="CF74"/>
    </row>
    <row r="75" spans="1:84" s="2" customFormat="1" x14ac:dyDescent="0.2">
      <c r="A75" s="12"/>
      <c r="B75" s="12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/>
      <c r="O75"/>
      <c r="P75"/>
      <c r="Q75"/>
      <c r="R75" s="101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/>
      <c r="BZ75"/>
      <c r="CA75"/>
      <c r="CB75"/>
      <c r="CC75"/>
      <c r="CD75"/>
      <c r="CE75"/>
      <c r="CF75"/>
    </row>
    <row r="76" spans="1:84" s="2" customFormat="1" x14ac:dyDescent="0.2">
      <c r="A76" s="12"/>
      <c r="B76" s="12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/>
      <c r="O76"/>
      <c r="P76"/>
      <c r="Q76"/>
      <c r="R76" s="101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/>
      <c r="BZ76"/>
      <c r="CA76"/>
      <c r="CB76"/>
      <c r="CC76"/>
      <c r="CD76"/>
      <c r="CE76"/>
      <c r="CF76"/>
    </row>
    <row r="77" spans="1:84" s="2" customFormat="1" x14ac:dyDescent="0.2">
      <c r="A77" s="12"/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/>
      <c r="O77"/>
      <c r="P77"/>
      <c r="Q77"/>
      <c r="R77" s="101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101"/>
      <c r="BH77" s="101"/>
      <c r="BI77" s="101"/>
      <c r="BJ77" s="101"/>
      <c r="BK77" s="101"/>
      <c r="BL77" s="101"/>
      <c r="BM77" s="101"/>
      <c r="BN77" s="101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/>
      <c r="BZ77"/>
      <c r="CA77"/>
      <c r="CB77"/>
      <c r="CC77"/>
      <c r="CD77"/>
      <c r="CE77"/>
      <c r="CF77"/>
    </row>
    <row r="78" spans="1:84" s="2" customFormat="1" x14ac:dyDescent="0.2">
      <c r="A78" s="12"/>
      <c r="B78" s="12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/>
      <c r="O78"/>
      <c r="P78"/>
      <c r="Q78"/>
      <c r="R78" s="101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/>
      <c r="BZ78"/>
      <c r="CA78"/>
      <c r="CB78"/>
      <c r="CC78"/>
      <c r="CD78"/>
      <c r="CE78"/>
      <c r="CF78"/>
    </row>
    <row r="79" spans="1:84" s="2" customFormat="1" x14ac:dyDescent="0.2">
      <c r="A79" s="12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/>
      <c r="O79"/>
      <c r="P79"/>
      <c r="Q79"/>
      <c r="R79" s="101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/>
      <c r="BZ79"/>
      <c r="CA79"/>
      <c r="CB79"/>
      <c r="CC79"/>
      <c r="CD79"/>
      <c r="CE79"/>
      <c r="CF79"/>
    </row>
    <row r="80" spans="1:84" s="2" customFormat="1" x14ac:dyDescent="0.2">
      <c r="A80" s="12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/>
      <c r="O80"/>
      <c r="P80"/>
      <c r="Q80"/>
      <c r="R80" s="101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/>
      <c r="BZ80"/>
      <c r="CA80"/>
      <c r="CB80"/>
      <c r="CC80"/>
      <c r="CD80"/>
      <c r="CE80"/>
      <c r="CF80"/>
    </row>
    <row r="81" spans="1:84" s="2" customFormat="1" x14ac:dyDescent="0.2">
      <c r="A81" s="12"/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/>
      <c r="O81"/>
      <c r="P81"/>
      <c r="Q81"/>
      <c r="R81" s="101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/>
      <c r="BZ81"/>
      <c r="CA81"/>
      <c r="CB81"/>
      <c r="CC81"/>
      <c r="CD81"/>
      <c r="CE81"/>
      <c r="CF81"/>
    </row>
    <row r="82" spans="1:84" s="2" customFormat="1" x14ac:dyDescent="0.2">
      <c r="A82" s="12"/>
      <c r="B82" s="12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/>
      <c r="O82"/>
      <c r="P82"/>
      <c r="Q82"/>
      <c r="R82" s="101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/>
      <c r="BZ82"/>
      <c r="CA82"/>
      <c r="CB82"/>
      <c r="CC82"/>
      <c r="CD82"/>
      <c r="CE82"/>
      <c r="CF82"/>
    </row>
    <row r="83" spans="1:84" s="2" customFormat="1" x14ac:dyDescent="0.2">
      <c r="C83" s="10"/>
      <c r="D83" s="62"/>
      <c r="E83" s="62"/>
      <c r="F83" s="62"/>
      <c r="G83" s="62"/>
      <c r="H83" s="62"/>
      <c r="I83" s="62"/>
      <c r="J83" s="62"/>
      <c r="K83" s="62"/>
      <c r="L83" s="13"/>
      <c r="M83" s="13"/>
      <c r="N83"/>
      <c r="O83"/>
      <c r="P83"/>
      <c r="Q83"/>
      <c r="R83" s="101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/>
      <c r="BZ83"/>
      <c r="CA83"/>
      <c r="CB83"/>
      <c r="CC83"/>
      <c r="CD83"/>
      <c r="CE83"/>
      <c r="CF83"/>
    </row>
    <row r="84" spans="1:84" s="2" customFormat="1" x14ac:dyDescent="0.2">
      <c r="C84" s="10"/>
      <c r="D84" s="62"/>
      <c r="E84" s="62"/>
      <c r="F84" s="62"/>
      <c r="G84" s="62"/>
      <c r="H84" s="62"/>
      <c r="I84" s="62"/>
      <c r="J84" s="62"/>
      <c r="K84" s="62"/>
      <c r="L84" s="62"/>
      <c r="M84" s="13"/>
      <c r="N84"/>
      <c r="O84"/>
      <c r="P84"/>
      <c r="Q84"/>
      <c r="R84" s="101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/>
      <c r="BZ84"/>
      <c r="CA84"/>
      <c r="CB84"/>
      <c r="CC84"/>
      <c r="CD84"/>
      <c r="CE84"/>
      <c r="CF84"/>
    </row>
    <row r="85" spans="1:84" s="2" customFormat="1" x14ac:dyDescent="0.2">
      <c r="C85" s="10"/>
      <c r="D85" s="62"/>
      <c r="E85" s="62"/>
      <c r="F85" s="62"/>
      <c r="G85" s="62"/>
      <c r="H85" s="62"/>
      <c r="I85" s="62"/>
      <c r="J85" s="62"/>
      <c r="K85" s="62"/>
      <c r="L85" s="62"/>
      <c r="M85" s="13"/>
      <c r="N85"/>
      <c r="O85"/>
      <c r="P85"/>
      <c r="Q85"/>
      <c r="R85" s="101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/>
      <c r="BZ85"/>
      <c r="CA85"/>
      <c r="CB85"/>
      <c r="CC85"/>
      <c r="CD85"/>
      <c r="CE85"/>
      <c r="CF85"/>
    </row>
    <row r="86" spans="1:84" s="2" customFormat="1" x14ac:dyDescent="0.2">
      <c r="A86" s="12"/>
      <c r="B86" s="12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/>
      <c r="O86"/>
      <c r="P86"/>
      <c r="Q86"/>
      <c r="R86" s="101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/>
      <c r="BZ86"/>
      <c r="CA86"/>
      <c r="CB86"/>
      <c r="CC86"/>
      <c r="CD86"/>
      <c r="CE86"/>
      <c r="CF86"/>
    </row>
    <row r="87" spans="1:84" s="2" customFormat="1" x14ac:dyDescent="0.2">
      <c r="A87" s="12"/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/>
      <c r="O87"/>
      <c r="P87"/>
      <c r="Q87"/>
      <c r="R87" s="101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/>
      <c r="BZ87"/>
      <c r="CA87"/>
      <c r="CB87"/>
      <c r="CC87"/>
      <c r="CD87"/>
      <c r="CE87"/>
      <c r="CF87"/>
    </row>
    <row r="111" spans="1:76" s="1" customFormat="1" ht="11.25" customHeight="1" x14ac:dyDescent="0.2">
      <c r="A111" s="5"/>
      <c r="B111" s="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3"/>
      <c r="O111" s="3"/>
      <c r="P111" s="3"/>
      <c r="Q111" s="3"/>
      <c r="R111" s="112"/>
      <c r="S111" s="121"/>
      <c r="T111" s="121"/>
      <c r="U111" s="184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</row>
    <row r="112" spans="1:76" s="1" customFormat="1" ht="11.25" customHeight="1" x14ac:dyDescent="0.2">
      <c r="A112" s="5"/>
      <c r="B112" s="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3"/>
      <c r="O112" s="3"/>
      <c r="P112" s="3"/>
      <c r="Q112" s="3"/>
      <c r="R112" s="112"/>
      <c r="S112" s="121"/>
      <c r="T112" s="121"/>
      <c r="U112" s="184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</row>
    <row r="113" spans="1:76" s="1" customFormat="1" ht="11.25" customHeight="1" x14ac:dyDescent="0.2">
      <c r="A113" s="5"/>
      <c r="B113" s="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3"/>
      <c r="O113" s="3"/>
      <c r="P113" s="3"/>
      <c r="Q113" s="3"/>
      <c r="R113" s="112"/>
      <c r="S113" s="121"/>
      <c r="T113" s="121"/>
      <c r="U113" s="184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</row>
    <row r="114" spans="1:76" s="1" customFormat="1" ht="11.25" customHeight="1" x14ac:dyDescent="0.2">
      <c r="A114" s="5"/>
      <c r="B114" s="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3"/>
      <c r="O114" s="3"/>
      <c r="P114" s="3"/>
      <c r="Q114" s="3"/>
      <c r="R114" s="112"/>
      <c r="S114" s="121"/>
      <c r="T114" s="121"/>
      <c r="U114" s="184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253"/>
      <c r="BH114" s="253"/>
      <c r="BI114" s="253"/>
      <c r="BJ114" s="253"/>
      <c r="BK114" s="253"/>
      <c r="BL114" s="253"/>
      <c r="BM114" s="253"/>
      <c r="BN114" s="253"/>
      <c r="BO114" s="253"/>
      <c r="BP114" s="253"/>
      <c r="BQ114" s="253"/>
      <c r="BR114" s="253"/>
      <c r="BS114" s="253"/>
      <c r="BT114" s="253"/>
      <c r="BU114" s="253"/>
      <c r="BV114" s="253"/>
      <c r="BW114" s="253"/>
      <c r="BX114" s="253"/>
    </row>
    <row r="115" spans="1:76" s="1" customFormat="1" ht="11.25" customHeight="1" x14ac:dyDescent="0.2">
      <c r="A115" s="5"/>
      <c r="B115" s="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3"/>
      <c r="O115" s="3"/>
      <c r="P115" s="3"/>
      <c r="Q115" s="3"/>
      <c r="R115" s="112"/>
      <c r="S115" s="121"/>
      <c r="T115" s="121"/>
      <c r="U115" s="184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253"/>
      <c r="BH115" s="253"/>
      <c r="BI115" s="253"/>
      <c r="BJ115" s="253"/>
      <c r="BK115" s="253"/>
      <c r="BL115" s="253"/>
      <c r="BM115" s="253"/>
      <c r="BN115" s="253"/>
      <c r="BO115" s="253"/>
      <c r="BP115" s="253"/>
      <c r="BQ115" s="253"/>
      <c r="BR115" s="253"/>
      <c r="BS115" s="253"/>
      <c r="BT115" s="253"/>
      <c r="BU115" s="253"/>
      <c r="BV115" s="253"/>
      <c r="BW115" s="253"/>
      <c r="BX115" s="253"/>
    </row>
    <row r="116" spans="1:76" s="1" customFormat="1" ht="11.25" customHeight="1" x14ac:dyDescent="0.2">
      <c r="A116" s="5"/>
      <c r="B116" s="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3"/>
      <c r="O116" s="3"/>
      <c r="P116" s="3"/>
      <c r="Q116" s="3"/>
      <c r="R116" s="112"/>
      <c r="S116" s="121"/>
      <c r="T116" s="121"/>
      <c r="U116" s="184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253"/>
      <c r="BH116" s="253"/>
      <c r="BI116" s="253"/>
      <c r="BJ116" s="253"/>
      <c r="BK116" s="253"/>
      <c r="BL116" s="253"/>
      <c r="BM116" s="253"/>
      <c r="BN116" s="253"/>
      <c r="BO116" s="253"/>
      <c r="BP116" s="253"/>
      <c r="BQ116" s="253"/>
      <c r="BR116" s="253"/>
      <c r="BS116" s="253"/>
      <c r="BT116" s="253"/>
      <c r="BU116" s="253"/>
      <c r="BV116" s="253"/>
      <c r="BW116" s="253"/>
      <c r="BX116" s="253"/>
    </row>
    <row r="117" spans="1:76" s="1" customFormat="1" ht="11.25" customHeight="1" x14ac:dyDescent="0.2">
      <c r="A117" s="5"/>
      <c r="B117" s="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3"/>
      <c r="O117" s="3"/>
      <c r="P117" s="3"/>
      <c r="Q117" s="3"/>
      <c r="R117" s="112"/>
      <c r="S117" s="121"/>
      <c r="T117" s="121"/>
      <c r="U117" s="184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</row>
    <row r="118" spans="1:76" s="1" customFormat="1" ht="11.25" customHeight="1" x14ac:dyDescent="0.2">
      <c r="A118" s="5"/>
      <c r="B118" s="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3"/>
      <c r="O118" s="3"/>
      <c r="P118" s="3"/>
      <c r="Q118" s="3"/>
      <c r="R118" s="112"/>
      <c r="S118" s="121"/>
      <c r="T118" s="121"/>
      <c r="U118" s="184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253"/>
      <c r="BH118" s="253"/>
      <c r="BI118" s="253"/>
      <c r="BJ118" s="253"/>
      <c r="BK118" s="253"/>
      <c r="BL118" s="253"/>
      <c r="BM118" s="253"/>
      <c r="BN118" s="253"/>
      <c r="BO118" s="253"/>
      <c r="BP118" s="253"/>
      <c r="BQ118" s="253"/>
      <c r="BR118" s="253"/>
      <c r="BS118" s="253"/>
      <c r="BT118" s="253"/>
      <c r="BU118" s="253"/>
      <c r="BV118" s="253"/>
      <c r="BW118" s="253"/>
      <c r="BX118" s="253"/>
    </row>
    <row r="119" spans="1:76" s="1" customFormat="1" ht="11.25" customHeight="1" x14ac:dyDescent="0.2">
      <c r="A119" s="5"/>
      <c r="B119" s="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3"/>
      <c r="O119" s="3"/>
      <c r="P119" s="3"/>
      <c r="Q119" s="3"/>
      <c r="R119" s="112"/>
      <c r="S119" s="121"/>
      <c r="T119" s="121"/>
      <c r="U119" s="184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</row>
    <row r="120" spans="1:76" s="1" customFormat="1" ht="11.25" customHeight="1" x14ac:dyDescent="0.2">
      <c r="A120" s="5"/>
      <c r="B120" s="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3"/>
      <c r="O120" s="3"/>
      <c r="P120" s="3"/>
      <c r="Q120" s="3"/>
      <c r="R120" s="112"/>
      <c r="S120" s="121"/>
      <c r="T120" s="121"/>
      <c r="U120" s="184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</row>
    <row r="121" spans="1:76" s="1" customFormat="1" ht="11.25" customHeight="1" x14ac:dyDescent="0.2">
      <c r="A121" s="5"/>
      <c r="B121" s="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3"/>
      <c r="O121" s="3"/>
      <c r="P121" s="3"/>
      <c r="Q121" s="3"/>
      <c r="R121" s="112"/>
      <c r="S121" s="121"/>
      <c r="T121" s="121"/>
      <c r="U121" s="184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253"/>
      <c r="BH121" s="253"/>
      <c r="BI121" s="253"/>
      <c r="BJ121" s="253"/>
      <c r="BK121" s="253"/>
      <c r="BL121" s="253"/>
      <c r="BM121" s="253"/>
      <c r="BN121" s="253"/>
      <c r="BO121" s="253"/>
      <c r="BP121" s="253"/>
      <c r="BQ121" s="253"/>
      <c r="BR121" s="253"/>
      <c r="BS121" s="253"/>
      <c r="BT121" s="253"/>
      <c r="BU121" s="253"/>
      <c r="BV121" s="253"/>
      <c r="BW121" s="253"/>
      <c r="BX121" s="253"/>
    </row>
    <row r="122" spans="1:76" s="1" customFormat="1" ht="11.25" customHeight="1" x14ac:dyDescent="0.2">
      <c r="A122" s="5"/>
      <c r="B122" s="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3"/>
      <c r="O122" s="3"/>
      <c r="P122" s="3"/>
      <c r="Q122" s="3"/>
      <c r="R122" s="112"/>
      <c r="S122" s="121"/>
      <c r="T122" s="121"/>
      <c r="U122" s="184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</row>
    <row r="123" spans="1:76" s="1" customFormat="1" ht="11.25" customHeight="1" x14ac:dyDescent="0.2">
      <c r="A123" s="5"/>
      <c r="B123" s="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3"/>
      <c r="O123" s="3"/>
      <c r="P123" s="3"/>
      <c r="Q123" s="3"/>
      <c r="R123" s="112"/>
      <c r="S123" s="121"/>
      <c r="T123" s="121"/>
      <c r="U123" s="184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253"/>
      <c r="BH123" s="253"/>
      <c r="BI123" s="253"/>
      <c r="BJ123" s="253"/>
      <c r="BK123" s="253"/>
      <c r="BL123" s="253"/>
      <c r="BM123" s="253"/>
      <c r="BN123" s="253"/>
      <c r="BO123" s="253"/>
      <c r="BP123" s="253"/>
      <c r="BQ123" s="253"/>
      <c r="BR123" s="253"/>
      <c r="BS123" s="253"/>
      <c r="BT123" s="253"/>
      <c r="BU123" s="253"/>
      <c r="BV123" s="253"/>
      <c r="BW123" s="253"/>
      <c r="BX123" s="253"/>
    </row>
    <row r="124" spans="1:76" s="1" customFormat="1" ht="11.25" customHeight="1" x14ac:dyDescent="0.2">
      <c r="A124" s="5"/>
      <c r="B124" s="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3"/>
      <c r="O124" s="3"/>
      <c r="P124" s="3"/>
      <c r="Q124" s="3"/>
      <c r="R124" s="112"/>
      <c r="S124" s="121"/>
      <c r="T124" s="121"/>
      <c r="U124" s="184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253"/>
      <c r="BH124" s="253"/>
      <c r="BI124" s="253"/>
      <c r="BJ124" s="253"/>
      <c r="BK124" s="253"/>
      <c r="BL124" s="253"/>
      <c r="BM124" s="253"/>
      <c r="BN124" s="253"/>
      <c r="BO124" s="253"/>
      <c r="BP124" s="253"/>
      <c r="BQ124" s="253"/>
      <c r="BR124" s="253"/>
      <c r="BS124" s="253"/>
      <c r="BT124" s="253"/>
      <c r="BU124" s="253"/>
      <c r="BV124" s="253"/>
      <c r="BW124" s="253"/>
      <c r="BX124" s="253"/>
    </row>
    <row r="125" spans="1:76" s="1" customFormat="1" ht="11.25" customHeight="1" x14ac:dyDescent="0.2">
      <c r="A125" s="5"/>
      <c r="B125" s="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3"/>
      <c r="O125" s="3"/>
      <c r="P125" s="3"/>
      <c r="Q125" s="3"/>
      <c r="R125" s="112"/>
      <c r="S125" s="121"/>
      <c r="T125" s="121"/>
      <c r="U125" s="184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253"/>
      <c r="BH125" s="253"/>
      <c r="BI125" s="253"/>
      <c r="BJ125" s="253"/>
      <c r="BK125" s="253"/>
      <c r="BL125" s="253"/>
      <c r="BM125" s="253"/>
      <c r="BN125" s="253"/>
      <c r="BO125" s="253"/>
      <c r="BP125" s="253"/>
      <c r="BQ125" s="253"/>
      <c r="BR125" s="253"/>
      <c r="BS125" s="253"/>
      <c r="BT125" s="253"/>
      <c r="BU125" s="253"/>
      <c r="BV125" s="253"/>
      <c r="BW125" s="253"/>
      <c r="BX125" s="253"/>
    </row>
    <row r="126" spans="1:76" s="1" customFormat="1" ht="11.25" customHeight="1" x14ac:dyDescent="0.2">
      <c r="A126" s="5"/>
      <c r="B126" s="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3"/>
      <c r="O126" s="3"/>
      <c r="P126" s="3"/>
      <c r="Q126" s="3"/>
      <c r="R126" s="112"/>
      <c r="S126" s="121"/>
      <c r="T126" s="121"/>
      <c r="U126" s="184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253"/>
      <c r="BH126" s="253"/>
      <c r="BI126" s="253"/>
      <c r="BJ126" s="253"/>
      <c r="BK126" s="253"/>
      <c r="BL126" s="253"/>
      <c r="BM126" s="253"/>
      <c r="BN126" s="253"/>
      <c r="BO126" s="253"/>
      <c r="BP126" s="253"/>
      <c r="BQ126" s="253"/>
      <c r="BR126" s="253"/>
      <c r="BS126" s="253"/>
      <c r="BT126" s="253"/>
      <c r="BU126" s="253"/>
      <c r="BV126" s="253"/>
      <c r="BW126" s="253"/>
      <c r="BX126" s="253"/>
    </row>
    <row r="127" spans="1:76" s="1" customFormat="1" ht="11.25" customHeight="1" x14ac:dyDescent="0.2">
      <c r="A127" s="5"/>
      <c r="B127" s="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3"/>
      <c r="O127" s="3"/>
      <c r="P127" s="3"/>
      <c r="Q127" s="3"/>
      <c r="R127" s="112"/>
      <c r="S127" s="121"/>
      <c r="T127" s="121"/>
      <c r="U127" s="184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253"/>
      <c r="BH127" s="253"/>
      <c r="BI127" s="253"/>
      <c r="BJ127" s="253"/>
      <c r="BK127" s="253"/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</row>
    <row r="128" spans="1:76" s="1" customFormat="1" ht="11.25" customHeight="1" x14ac:dyDescent="0.2">
      <c r="A128" s="5"/>
      <c r="B128" s="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3"/>
      <c r="O128" s="3"/>
      <c r="P128" s="3"/>
      <c r="Q128" s="3"/>
      <c r="R128" s="112"/>
      <c r="S128" s="121"/>
      <c r="T128" s="121"/>
      <c r="U128" s="184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</row>
    <row r="129" spans="1:76" s="1" customFormat="1" ht="11.25" customHeight="1" x14ac:dyDescent="0.2">
      <c r="A129" s="5"/>
      <c r="B129" s="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3"/>
      <c r="O129" s="3"/>
      <c r="P129" s="3"/>
      <c r="Q129" s="3"/>
      <c r="R129" s="112"/>
      <c r="S129" s="121"/>
      <c r="T129" s="121"/>
      <c r="U129" s="184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253"/>
      <c r="BH129" s="253"/>
      <c r="BI129" s="253"/>
      <c r="BJ129" s="253"/>
      <c r="BK129" s="253"/>
      <c r="BL129" s="253"/>
      <c r="BM129" s="253"/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3"/>
      <c r="BX129" s="253"/>
    </row>
    <row r="130" spans="1:76" s="1" customFormat="1" ht="11.25" customHeight="1" x14ac:dyDescent="0.2">
      <c r="A130" s="5"/>
      <c r="B130" s="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3"/>
      <c r="O130" s="3"/>
      <c r="P130" s="3"/>
      <c r="Q130" s="3"/>
      <c r="R130" s="112"/>
      <c r="S130" s="121"/>
      <c r="T130" s="121"/>
      <c r="U130" s="184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</row>
    <row r="131" spans="1:76" s="1" customFormat="1" ht="11.25" customHeight="1" x14ac:dyDescent="0.2">
      <c r="A131" s="5"/>
      <c r="B131" s="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3"/>
      <c r="O131" s="3"/>
      <c r="P131" s="3"/>
      <c r="Q131" s="3"/>
      <c r="R131" s="112"/>
      <c r="S131" s="121"/>
      <c r="T131" s="121"/>
      <c r="U131" s="184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253"/>
      <c r="BW131" s="253"/>
      <c r="BX131" s="253"/>
    </row>
    <row r="132" spans="1:76" s="1" customFormat="1" ht="11.25" customHeight="1" x14ac:dyDescent="0.2">
      <c r="A132" s="5"/>
      <c r="B132" s="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3"/>
      <c r="O132" s="3"/>
      <c r="P132" s="3"/>
      <c r="Q132" s="3"/>
      <c r="R132" s="112"/>
      <c r="S132" s="121"/>
      <c r="T132" s="121"/>
      <c r="U132" s="184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</row>
    <row r="133" spans="1:76" s="1" customFormat="1" ht="11.25" customHeight="1" x14ac:dyDescent="0.2">
      <c r="A133" s="5"/>
      <c r="B133" s="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3"/>
      <c r="O133" s="3"/>
      <c r="P133" s="3"/>
      <c r="Q133" s="3"/>
      <c r="R133" s="112"/>
      <c r="S133" s="121"/>
      <c r="T133" s="121"/>
      <c r="U133" s="184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253"/>
      <c r="BH133" s="253"/>
      <c r="BI133" s="253"/>
      <c r="BJ133" s="253"/>
      <c r="BK133" s="253"/>
      <c r="BL133" s="253"/>
      <c r="BM133" s="253"/>
      <c r="BN133" s="253"/>
      <c r="BO133" s="253"/>
      <c r="BP133" s="253"/>
      <c r="BQ133" s="253"/>
      <c r="BR133" s="253"/>
      <c r="BS133" s="253"/>
      <c r="BT133" s="253"/>
      <c r="BU133" s="253"/>
      <c r="BV133" s="253"/>
      <c r="BW133" s="253"/>
      <c r="BX133" s="253"/>
    </row>
    <row r="134" spans="1:76" s="1" customFormat="1" ht="11.25" customHeight="1" x14ac:dyDescent="0.2">
      <c r="A134" s="5"/>
      <c r="B134" s="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3"/>
      <c r="O134" s="3"/>
      <c r="P134" s="3"/>
      <c r="Q134" s="3"/>
      <c r="R134" s="112"/>
      <c r="S134" s="121"/>
      <c r="T134" s="121"/>
      <c r="U134" s="184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253"/>
      <c r="BH134" s="253"/>
      <c r="BI134" s="253"/>
      <c r="BJ134" s="253"/>
      <c r="BK134" s="253"/>
      <c r="BL134" s="253"/>
      <c r="BM134" s="253"/>
      <c r="BN134" s="253"/>
      <c r="BO134" s="253"/>
      <c r="BP134" s="253"/>
      <c r="BQ134" s="253"/>
      <c r="BR134" s="253"/>
      <c r="BS134" s="253"/>
      <c r="BT134" s="253"/>
      <c r="BU134" s="253"/>
      <c r="BV134" s="253"/>
      <c r="BW134" s="253"/>
      <c r="BX134" s="253"/>
    </row>
    <row r="135" spans="1:76" s="1" customFormat="1" ht="11.25" customHeight="1" x14ac:dyDescent="0.2">
      <c r="A135" s="5"/>
      <c r="B135" s="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3"/>
      <c r="O135" s="3"/>
      <c r="P135" s="3"/>
      <c r="Q135" s="3"/>
      <c r="R135" s="112"/>
      <c r="S135" s="121"/>
      <c r="T135" s="121"/>
      <c r="U135" s="184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253"/>
      <c r="BH135" s="253"/>
      <c r="BI135" s="253"/>
      <c r="BJ135" s="253"/>
      <c r="BK135" s="253"/>
      <c r="BL135" s="253"/>
      <c r="BM135" s="253"/>
      <c r="BN135" s="253"/>
      <c r="BO135" s="253"/>
      <c r="BP135" s="253"/>
      <c r="BQ135" s="253"/>
      <c r="BR135" s="253"/>
      <c r="BS135" s="253"/>
      <c r="BT135" s="253"/>
      <c r="BU135" s="253"/>
      <c r="BV135" s="253"/>
      <c r="BW135" s="253"/>
      <c r="BX135" s="253"/>
    </row>
    <row r="136" spans="1:76" s="1" customFormat="1" ht="11.25" customHeight="1" x14ac:dyDescent="0.2">
      <c r="A136" s="5"/>
      <c r="B136" s="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3"/>
      <c r="O136" s="3"/>
      <c r="P136" s="3"/>
      <c r="Q136" s="3"/>
      <c r="R136" s="112"/>
      <c r="S136" s="121"/>
      <c r="T136" s="121"/>
      <c r="U136" s="184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253"/>
      <c r="BH136" s="253"/>
      <c r="BI136" s="253"/>
      <c r="BJ136" s="253"/>
      <c r="BK136" s="253"/>
      <c r="BL136" s="253"/>
      <c r="BM136" s="253"/>
      <c r="BN136" s="253"/>
      <c r="BO136" s="253"/>
      <c r="BP136" s="253"/>
      <c r="BQ136" s="253"/>
      <c r="BR136" s="253"/>
      <c r="BS136" s="253"/>
      <c r="BT136" s="253"/>
      <c r="BU136" s="253"/>
      <c r="BV136" s="253"/>
      <c r="BW136" s="253"/>
      <c r="BX136" s="253"/>
    </row>
    <row r="137" spans="1:76" s="1" customFormat="1" ht="11.25" customHeight="1" x14ac:dyDescent="0.2">
      <c r="A137" s="5"/>
      <c r="B137" s="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"/>
      <c r="N137" s="3"/>
      <c r="O137" s="3"/>
      <c r="P137" s="3"/>
      <c r="Q137" s="3"/>
      <c r="R137" s="112"/>
      <c r="S137" s="121"/>
      <c r="T137" s="121"/>
      <c r="U137" s="184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253"/>
      <c r="BH137" s="253"/>
      <c r="BI137" s="253"/>
      <c r="BJ137" s="253"/>
      <c r="BK137" s="253"/>
      <c r="BL137" s="253"/>
      <c r="BM137" s="253"/>
      <c r="BN137" s="253"/>
      <c r="BO137" s="253"/>
      <c r="BP137" s="253"/>
      <c r="BQ137" s="253"/>
      <c r="BR137" s="253"/>
      <c r="BS137" s="253"/>
      <c r="BT137" s="253"/>
      <c r="BU137" s="253"/>
      <c r="BV137" s="253"/>
      <c r="BW137" s="253"/>
      <c r="BX137" s="253"/>
    </row>
    <row r="138" spans="1:76" s="1" customFormat="1" ht="11.25" customHeight="1" x14ac:dyDescent="0.2">
      <c r="A138" s="5"/>
      <c r="B138" s="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"/>
      <c r="N138" s="3"/>
      <c r="O138" s="3"/>
      <c r="P138" s="3"/>
      <c r="Q138" s="3"/>
      <c r="R138" s="112"/>
      <c r="S138" s="121"/>
      <c r="T138" s="121"/>
      <c r="U138" s="184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253"/>
      <c r="BH138" s="253"/>
      <c r="BI138" s="253"/>
      <c r="BJ138" s="253"/>
      <c r="BK138" s="253"/>
      <c r="BL138" s="253"/>
      <c r="BM138" s="253"/>
      <c r="BN138" s="253"/>
      <c r="BO138" s="253"/>
      <c r="BP138" s="253"/>
      <c r="BQ138" s="253"/>
      <c r="BR138" s="253"/>
      <c r="BS138" s="253"/>
      <c r="BT138" s="253"/>
      <c r="BU138" s="253"/>
      <c r="BV138" s="253"/>
      <c r="BW138" s="253"/>
      <c r="BX138" s="253"/>
    </row>
    <row r="139" spans="1:76" s="1" customFormat="1" ht="11.25" customHeight="1" x14ac:dyDescent="0.2">
      <c r="A139" s="5"/>
      <c r="B139" s="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"/>
      <c r="N139" s="3"/>
      <c r="O139" s="3"/>
      <c r="P139" s="3"/>
      <c r="Q139" s="3"/>
      <c r="R139" s="112"/>
      <c r="S139" s="121"/>
      <c r="T139" s="121"/>
      <c r="U139" s="184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253"/>
      <c r="BH139" s="253"/>
      <c r="BI139" s="253"/>
      <c r="BJ139" s="253"/>
      <c r="BK139" s="253"/>
      <c r="BL139" s="253"/>
      <c r="BM139" s="253"/>
      <c r="BN139" s="253"/>
      <c r="BO139" s="253"/>
      <c r="BP139" s="253"/>
      <c r="BQ139" s="253"/>
      <c r="BR139" s="253"/>
      <c r="BS139" s="253"/>
      <c r="BT139" s="253"/>
      <c r="BU139" s="253"/>
      <c r="BV139" s="253"/>
      <c r="BW139" s="253"/>
      <c r="BX139" s="253"/>
    </row>
    <row r="140" spans="1:76" s="1" customFormat="1" ht="11.25" customHeight="1" x14ac:dyDescent="0.2">
      <c r="A140" s="5"/>
      <c r="B140" s="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4"/>
      <c r="N140" s="3"/>
      <c r="O140" s="3"/>
      <c r="P140" s="3"/>
      <c r="Q140" s="3"/>
      <c r="R140" s="112"/>
      <c r="S140" s="121"/>
      <c r="T140" s="121"/>
      <c r="U140" s="184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</row>
    <row r="141" spans="1:76" s="1" customFormat="1" ht="11.25" customHeight="1" x14ac:dyDescent="0.2">
      <c r="A141" s="5"/>
      <c r="B141" s="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3"/>
      <c r="O141" s="3"/>
      <c r="P141" s="3"/>
      <c r="Q141" s="3"/>
      <c r="R141" s="112"/>
      <c r="S141" s="121"/>
      <c r="T141" s="121"/>
      <c r="U141" s="184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253"/>
      <c r="BH141" s="253"/>
      <c r="BI141" s="253"/>
      <c r="BJ141" s="253"/>
      <c r="BK141" s="253"/>
      <c r="BL141" s="253"/>
      <c r="BM141" s="253"/>
      <c r="BN141" s="253"/>
      <c r="BO141" s="253"/>
      <c r="BP141" s="253"/>
      <c r="BQ141" s="253"/>
      <c r="BR141" s="253"/>
      <c r="BS141" s="253"/>
      <c r="BT141" s="253"/>
      <c r="BU141" s="253"/>
      <c r="BV141" s="253"/>
      <c r="BW141" s="253"/>
      <c r="BX141" s="253"/>
    </row>
    <row r="142" spans="1:76" s="1" customFormat="1" ht="11.25" customHeight="1" x14ac:dyDescent="0.2">
      <c r="A142" s="5"/>
      <c r="B142" s="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3"/>
      <c r="O142" s="3"/>
      <c r="P142" s="3"/>
      <c r="Q142" s="3"/>
      <c r="R142" s="112"/>
      <c r="S142" s="121"/>
      <c r="T142" s="121"/>
      <c r="U142" s="184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253"/>
      <c r="BH142" s="253"/>
      <c r="BI142" s="253"/>
      <c r="BJ142" s="253"/>
      <c r="BK142" s="253"/>
      <c r="BL142" s="253"/>
      <c r="BM142" s="253"/>
      <c r="BN142" s="253"/>
      <c r="BO142" s="253"/>
      <c r="BP142" s="253"/>
      <c r="BQ142" s="253"/>
      <c r="BR142" s="253"/>
      <c r="BS142" s="253"/>
      <c r="BT142" s="253"/>
      <c r="BU142" s="253"/>
      <c r="BV142" s="253"/>
      <c r="BW142" s="253"/>
      <c r="BX142" s="253"/>
    </row>
    <row r="143" spans="1:76" s="1" customFormat="1" ht="11.25" customHeight="1" x14ac:dyDescent="0.2">
      <c r="A143" s="5"/>
      <c r="B143" s="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3"/>
      <c r="O143" s="3"/>
      <c r="P143" s="3"/>
      <c r="Q143" s="3"/>
      <c r="R143" s="112"/>
      <c r="S143" s="121"/>
      <c r="T143" s="121"/>
      <c r="U143" s="184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</row>
    <row r="144" spans="1:76" s="1" customFormat="1" ht="11.25" customHeight="1" x14ac:dyDescent="0.2">
      <c r="A144" s="5"/>
      <c r="B144" s="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3"/>
      <c r="O144" s="3"/>
      <c r="P144" s="3"/>
      <c r="Q144" s="3"/>
      <c r="R144" s="112"/>
      <c r="S144" s="121"/>
      <c r="T144" s="121"/>
      <c r="U144" s="184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253"/>
      <c r="BH144" s="253"/>
      <c r="BI144" s="253"/>
      <c r="BJ144" s="253"/>
      <c r="BK144" s="253"/>
      <c r="BL144" s="253"/>
      <c r="BM144" s="253"/>
      <c r="BN144" s="253"/>
      <c r="BO144" s="253"/>
      <c r="BP144" s="253"/>
      <c r="BQ144" s="253"/>
      <c r="BR144" s="253"/>
      <c r="BS144" s="253"/>
      <c r="BT144" s="253"/>
      <c r="BU144" s="253"/>
      <c r="BV144" s="253"/>
      <c r="BW144" s="253"/>
      <c r="BX144" s="253"/>
    </row>
    <row r="146" spans="1:76" s="1" customFormat="1" ht="11.25" customHeight="1" x14ac:dyDescent="0.2">
      <c r="A146" s="5"/>
      <c r="B146" s="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3"/>
      <c r="O146" s="3"/>
      <c r="P146" s="3"/>
      <c r="Q146" s="3"/>
      <c r="R146" s="112"/>
      <c r="S146" s="121"/>
      <c r="T146" s="121"/>
      <c r="U146" s="184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253"/>
      <c r="BH146" s="253"/>
      <c r="BI146" s="253"/>
      <c r="BJ146" s="253"/>
      <c r="BK146" s="253"/>
      <c r="BL146" s="253"/>
      <c r="BM146" s="253"/>
      <c r="BN146" s="253"/>
      <c r="BO146" s="253"/>
      <c r="BP146" s="253"/>
      <c r="BQ146" s="253"/>
      <c r="BR146" s="253"/>
      <c r="BS146" s="253"/>
      <c r="BT146" s="253"/>
      <c r="BU146" s="253"/>
      <c r="BV146" s="253"/>
      <c r="BW146" s="253"/>
      <c r="BX146" s="253"/>
    </row>
    <row r="147" spans="1:76" s="1" customFormat="1" ht="11.25" customHeight="1" x14ac:dyDescent="0.2">
      <c r="A147" s="5"/>
      <c r="B147" s="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  <c r="N147" s="3"/>
      <c r="O147" s="3"/>
      <c r="P147" s="3"/>
      <c r="Q147" s="3"/>
      <c r="R147" s="112"/>
      <c r="S147" s="121"/>
      <c r="T147" s="121"/>
      <c r="U147" s="184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253"/>
      <c r="BH147" s="253"/>
      <c r="BI147" s="253"/>
      <c r="BJ147" s="253"/>
      <c r="BK147" s="253"/>
      <c r="BL147" s="253"/>
      <c r="BM147" s="253"/>
      <c r="BN147" s="253"/>
      <c r="BO147" s="253"/>
      <c r="BP147" s="253"/>
      <c r="BQ147" s="253"/>
      <c r="BR147" s="253"/>
      <c r="BS147" s="253"/>
      <c r="BT147" s="253"/>
      <c r="BU147" s="253"/>
      <c r="BV147" s="253"/>
      <c r="BW147" s="253"/>
      <c r="BX147" s="253"/>
    </row>
    <row r="148" spans="1:76" s="1" customFormat="1" ht="11.25" customHeight="1" x14ac:dyDescent="0.2">
      <c r="A148" s="5"/>
      <c r="B148" s="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"/>
      <c r="N148" s="3"/>
      <c r="O148" s="3"/>
      <c r="P148" s="3"/>
      <c r="Q148" s="3"/>
      <c r="R148" s="112"/>
      <c r="S148" s="121"/>
      <c r="T148" s="121"/>
      <c r="U148" s="184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253"/>
      <c r="BH148" s="253"/>
      <c r="BI148" s="253"/>
      <c r="BJ148" s="253"/>
      <c r="BK148" s="253"/>
      <c r="BL148" s="253"/>
      <c r="BM148" s="253"/>
      <c r="BN148" s="253"/>
      <c r="BO148" s="253"/>
      <c r="BP148" s="253"/>
      <c r="BQ148" s="253"/>
      <c r="BR148" s="253"/>
      <c r="BS148" s="253"/>
      <c r="BT148" s="253"/>
      <c r="BU148" s="253"/>
      <c r="BV148" s="253"/>
      <c r="BW148" s="253"/>
      <c r="BX148" s="253"/>
    </row>
    <row r="149" spans="1:76" s="1" customFormat="1" ht="11.25" customHeight="1" x14ac:dyDescent="0.2">
      <c r="A149" s="5"/>
      <c r="B149" s="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3"/>
      <c r="O149" s="3"/>
      <c r="P149" s="3"/>
      <c r="Q149" s="3"/>
      <c r="R149" s="112"/>
      <c r="S149" s="121"/>
      <c r="T149" s="121"/>
      <c r="U149" s="184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  <c r="BQ149" s="253"/>
      <c r="BR149" s="253"/>
      <c r="BS149" s="253"/>
      <c r="BT149" s="253"/>
      <c r="BU149" s="253"/>
      <c r="BV149" s="253"/>
      <c r="BW149" s="253"/>
      <c r="BX149" s="253"/>
    </row>
    <row r="150" spans="1:76" s="1" customFormat="1" ht="11.25" customHeight="1" x14ac:dyDescent="0.2">
      <c r="A150" s="5"/>
      <c r="B150" s="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3"/>
      <c r="O150" s="3"/>
      <c r="P150" s="3"/>
      <c r="Q150" s="3"/>
      <c r="R150" s="112"/>
      <c r="S150" s="121"/>
      <c r="T150" s="121"/>
      <c r="U150" s="184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253"/>
      <c r="BH150" s="253"/>
      <c r="BI150" s="253"/>
      <c r="BJ150" s="253"/>
      <c r="BK150" s="253"/>
      <c r="BL150" s="253"/>
      <c r="BM150" s="253"/>
      <c r="BN150" s="253"/>
      <c r="BO150" s="253"/>
      <c r="BP150" s="253"/>
      <c r="BQ150" s="253"/>
      <c r="BR150" s="253"/>
      <c r="BS150" s="253"/>
      <c r="BT150" s="253"/>
      <c r="BU150" s="253"/>
      <c r="BV150" s="253"/>
      <c r="BW150" s="253"/>
      <c r="BX150" s="253"/>
    </row>
    <row r="151" spans="1:76" s="1" customFormat="1" ht="11.25" customHeight="1" x14ac:dyDescent="0.2">
      <c r="A151" s="5"/>
      <c r="B151" s="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3"/>
      <c r="O151" s="3"/>
      <c r="P151" s="3"/>
      <c r="Q151" s="3"/>
      <c r="R151" s="112"/>
      <c r="S151" s="121"/>
      <c r="T151" s="121"/>
      <c r="U151" s="184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253"/>
      <c r="BH151" s="253"/>
      <c r="BI151" s="253"/>
      <c r="BJ151" s="253"/>
      <c r="BK151" s="253"/>
      <c r="BL151" s="253"/>
      <c r="BM151" s="253"/>
      <c r="BN151" s="253"/>
      <c r="BO151" s="253"/>
      <c r="BP151" s="253"/>
      <c r="BQ151" s="253"/>
      <c r="BR151" s="253"/>
      <c r="BS151" s="253"/>
      <c r="BT151" s="253"/>
      <c r="BU151" s="253"/>
      <c r="BV151" s="253"/>
      <c r="BW151" s="253"/>
      <c r="BX151" s="253"/>
    </row>
    <row r="152" spans="1:76" s="1" customFormat="1" ht="11.25" customHeight="1" x14ac:dyDescent="0.2">
      <c r="A152" s="5"/>
      <c r="B152" s="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3"/>
      <c r="O152" s="3"/>
      <c r="P152" s="3"/>
      <c r="Q152" s="3"/>
      <c r="R152" s="112"/>
      <c r="S152" s="121"/>
      <c r="T152" s="121"/>
      <c r="U152" s="184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253"/>
      <c r="BH152" s="253"/>
      <c r="BI152" s="253"/>
      <c r="BJ152" s="253"/>
      <c r="BK152" s="253"/>
      <c r="BL152" s="253"/>
      <c r="BM152" s="253"/>
      <c r="BN152" s="253"/>
      <c r="BO152" s="253"/>
      <c r="BP152" s="253"/>
      <c r="BQ152" s="253"/>
      <c r="BR152" s="253"/>
      <c r="BS152" s="253"/>
      <c r="BT152" s="253"/>
      <c r="BU152" s="253"/>
      <c r="BV152" s="253"/>
      <c r="BW152" s="253"/>
      <c r="BX152" s="253"/>
    </row>
    <row r="153" spans="1:76" s="1" customFormat="1" ht="11.25" customHeight="1" x14ac:dyDescent="0.2">
      <c r="A153" s="5"/>
      <c r="B153" s="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3"/>
      <c r="O153" s="3"/>
      <c r="P153" s="3"/>
      <c r="Q153" s="3"/>
      <c r="R153" s="112"/>
      <c r="S153" s="121"/>
      <c r="T153" s="121"/>
      <c r="U153" s="184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253"/>
      <c r="BH153" s="253"/>
      <c r="BI153" s="253"/>
      <c r="BJ153" s="253"/>
      <c r="BK153" s="253"/>
      <c r="BL153" s="253"/>
      <c r="BM153" s="253"/>
      <c r="BN153" s="253"/>
      <c r="BO153" s="253"/>
      <c r="BP153" s="253"/>
      <c r="BQ153" s="253"/>
      <c r="BR153" s="253"/>
      <c r="BS153" s="253"/>
      <c r="BT153" s="253"/>
      <c r="BU153" s="253"/>
      <c r="BV153" s="253"/>
      <c r="BW153" s="253"/>
      <c r="BX153" s="253"/>
    </row>
    <row r="154" spans="1:76" s="1" customFormat="1" ht="11.25" customHeight="1" x14ac:dyDescent="0.2">
      <c r="A154" s="5"/>
      <c r="B154" s="6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3"/>
      <c r="O154" s="3"/>
      <c r="P154" s="3"/>
      <c r="Q154" s="3"/>
      <c r="R154" s="112"/>
      <c r="S154" s="121"/>
      <c r="T154" s="121"/>
      <c r="U154" s="184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253"/>
      <c r="BH154" s="253"/>
      <c r="BI154" s="253"/>
      <c r="BJ154" s="253"/>
      <c r="BK154" s="253"/>
      <c r="BL154" s="253"/>
      <c r="BM154" s="253"/>
      <c r="BN154" s="253"/>
      <c r="BO154" s="253"/>
      <c r="BP154" s="253"/>
      <c r="BQ154" s="253"/>
      <c r="BR154" s="253"/>
      <c r="BS154" s="253"/>
      <c r="BT154" s="253"/>
      <c r="BU154" s="253"/>
      <c r="BV154" s="253"/>
      <c r="BW154" s="253"/>
      <c r="BX154" s="253"/>
    </row>
    <row r="155" spans="1:76" s="1" customFormat="1" ht="11.25" customHeight="1" x14ac:dyDescent="0.2">
      <c r="A155" s="5"/>
      <c r="B155" s="6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3"/>
      <c r="O155" s="3"/>
      <c r="P155" s="3"/>
      <c r="Q155" s="3"/>
      <c r="R155" s="112"/>
      <c r="S155" s="121"/>
      <c r="T155" s="121"/>
      <c r="U155" s="184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253"/>
      <c r="BH155" s="253"/>
      <c r="BI155" s="253"/>
      <c r="BJ155" s="253"/>
      <c r="BK155" s="253"/>
      <c r="BL155" s="253"/>
      <c r="BM155" s="253"/>
      <c r="BN155" s="253"/>
      <c r="BO155" s="253"/>
      <c r="BP155" s="253"/>
      <c r="BQ155" s="253"/>
      <c r="BR155" s="253"/>
      <c r="BS155" s="253"/>
      <c r="BT155" s="253"/>
      <c r="BU155" s="253"/>
      <c r="BV155" s="253"/>
      <c r="BW155" s="253"/>
      <c r="BX155" s="253"/>
    </row>
    <row r="157" spans="1:76" s="1" customFormat="1" ht="11.25" customHeight="1" x14ac:dyDescent="0.2">
      <c r="A157" s="5"/>
      <c r="B157" s="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3"/>
      <c r="O157" s="3"/>
      <c r="P157" s="3"/>
      <c r="Q157" s="3"/>
      <c r="R157" s="112"/>
      <c r="S157" s="121"/>
      <c r="T157" s="121"/>
      <c r="U157" s="184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253"/>
      <c r="BH157" s="253"/>
      <c r="BI157" s="253"/>
      <c r="BJ157" s="253"/>
      <c r="BK157" s="253"/>
      <c r="BL157" s="253"/>
      <c r="BM157" s="253"/>
      <c r="BN157" s="253"/>
      <c r="BO157" s="253"/>
      <c r="BP157" s="253"/>
      <c r="BQ157" s="253"/>
      <c r="BR157" s="253"/>
      <c r="BS157" s="253"/>
      <c r="BT157" s="253"/>
      <c r="BU157" s="253"/>
      <c r="BV157" s="253"/>
      <c r="BW157" s="253"/>
      <c r="BX157" s="253"/>
    </row>
    <row r="158" spans="1:76" s="1" customFormat="1" ht="11.25" customHeight="1" x14ac:dyDescent="0.2">
      <c r="A158" s="5"/>
      <c r="B158" s="6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3"/>
      <c r="O158" s="3"/>
      <c r="P158" s="3"/>
      <c r="Q158" s="3"/>
      <c r="R158" s="112"/>
      <c r="S158" s="121"/>
      <c r="T158" s="121"/>
      <c r="U158" s="184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253"/>
      <c r="BH158" s="253"/>
      <c r="BI158" s="253"/>
      <c r="BJ158" s="253"/>
      <c r="BK158" s="253"/>
      <c r="BL158" s="253"/>
      <c r="BM158" s="253"/>
      <c r="BN158" s="253"/>
      <c r="BO158" s="253"/>
      <c r="BP158" s="253"/>
      <c r="BQ158" s="253"/>
      <c r="BR158" s="253"/>
      <c r="BS158" s="253"/>
      <c r="BT158" s="253"/>
      <c r="BU158" s="253"/>
      <c r="BV158" s="253"/>
      <c r="BW158" s="253"/>
      <c r="BX158" s="253"/>
    </row>
    <row r="159" spans="1:76" s="1" customFormat="1" ht="11.25" customHeight="1" x14ac:dyDescent="0.2">
      <c r="A159" s="5"/>
      <c r="B159" s="6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3"/>
      <c r="O159" s="3"/>
      <c r="P159" s="3"/>
      <c r="Q159" s="3"/>
      <c r="R159" s="112"/>
      <c r="S159" s="121"/>
      <c r="T159" s="121"/>
      <c r="U159" s="184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253"/>
      <c r="BH159" s="253"/>
      <c r="BI159" s="253"/>
      <c r="BJ159" s="253"/>
      <c r="BK159" s="253"/>
      <c r="BL159" s="253"/>
      <c r="BM159" s="253"/>
      <c r="BN159" s="253"/>
      <c r="BO159" s="253"/>
      <c r="BP159" s="253"/>
      <c r="BQ159" s="253"/>
      <c r="BR159" s="253"/>
      <c r="BS159" s="253"/>
      <c r="BT159" s="253"/>
      <c r="BU159" s="253"/>
      <c r="BV159" s="253"/>
      <c r="BW159" s="253"/>
      <c r="BX159" s="253"/>
    </row>
    <row r="160" spans="1:76" s="1" customFormat="1" ht="11.25" customHeight="1" x14ac:dyDescent="0.2">
      <c r="A160" s="5"/>
      <c r="B160" s="6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3"/>
      <c r="O160" s="3"/>
      <c r="P160" s="3"/>
      <c r="Q160" s="3"/>
      <c r="R160" s="112"/>
      <c r="S160" s="121"/>
      <c r="T160" s="121"/>
      <c r="U160" s="184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253"/>
      <c r="BH160" s="253"/>
      <c r="BI160" s="253"/>
      <c r="BJ160" s="253"/>
      <c r="BK160" s="253"/>
      <c r="BL160" s="253"/>
      <c r="BM160" s="253"/>
      <c r="BN160" s="253"/>
      <c r="BO160" s="253"/>
      <c r="BP160" s="253"/>
      <c r="BQ160" s="253"/>
      <c r="BR160" s="253"/>
      <c r="BS160" s="253"/>
      <c r="BT160" s="253"/>
      <c r="BU160" s="253"/>
      <c r="BV160" s="253"/>
      <c r="BW160" s="253"/>
      <c r="BX160" s="253"/>
    </row>
    <row r="161" spans="1:76" s="1" customFormat="1" ht="11.25" customHeight="1" x14ac:dyDescent="0.2">
      <c r="A161" s="5"/>
      <c r="B161" s="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3"/>
      <c r="O161" s="3"/>
      <c r="P161" s="3"/>
      <c r="Q161" s="3"/>
      <c r="R161" s="112"/>
      <c r="S161" s="121"/>
      <c r="T161" s="121"/>
      <c r="U161" s="184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253"/>
      <c r="BH161" s="253"/>
      <c r="BI161" s="253"/>
      <c r="BJ161" s="253"/>
      <c r="BK161" s="253"/>
      <c r="BL161" s="253"/>
      <c r="BM161" s="253"/>
      <c r="BN161" s="253"/>
      <c r="BO161" s="253"/>
      <c r="BP161" s="253"/>
      <c r="BQ161" s="253"/>
      <c r="BR161" s="253"/>
      <c r="BS161" s="253"/>
      <c r="BT161" s="253"/>
      <c r="BU161" s="253"/>
      <c r="BV161" s="253"/>
      <c r="BW161" s="253"/>
      <c r="BX161" s="253"/>
    </row>
    <row r="162" spans="1:76" s="1" customFormat="1" ht="11.25" customHeight="1" x14ac:dyDescent="0.2">
      <c r="A162" s="5"/>
      <c r="B162" s="6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3"/>
      <c r="O162" s="3"/>
      <c r="P162" s="3"/>
      <c r="Q162" s="3"/>
      <c r="R162" s="112"/>
      <c r="S162" s="121"/>
      <c r="T162" s="121"/>
      <c r="U162" s="184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253"/>
      <c r="BH162" s="253"/>
      <c r="BI162" s="253"/>
      <c r="BJ162" s="253"/>
      <c r="BK162" s="253"/>
      <c r="BL162" s="253"/>
      <c r="BM162" s="253"/>
      <c r="BN162" s="253"/>
      <c r="BO162" s="253"/>
      <c r="BP162" s="253"/>
      <c r="BQ162" s="253"/>
      <c r="BR162" s="253"/>
      <c r="BS162" s="253"/>
      <c r="BT162" s="253"/>
      <c r="BU162" s="253"/>
      <c r="BV162" s="253"/>
      <c r="BW162" s="253"/>
      <c r="BX162" s="253"/>
    </row>
    <row r="163" spans="1:76" s="1" customFormat="1" ht="11.25" customHeight="1" x14ac:dyDescent="0.2">
      <c r="A163" s="5"/>
      <c r="B163" s="6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"/>
      <c r="N163" s="3"/>
      <c r="O163" s="3"/>
      <c r="P163" s="3"/>
      <c r="Q163" s="3"/>
      <c r="R163" s="112"/>
      <c r="S163" s="121"/>
      <c r="T163" s="121"/>
      <c r="U163" s="184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</row>
    <row r="165" spans="1:76" s="1" customFormat="1" ht="11.25" customHeight="1" x14ac:dyDescent="0.2">
      <c r="A165" s="5"/>
      <c r="B165" s="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"/>
      <c r="N165" s="3"/>
      <c r="O165" s="3"/>
      <c r="P165" s="3"/>
      <c r="Q165" s="3"/>
      <c r="R165" s="112"/>
      <c r="S165" s="121"/>
      <c r="T165" s="121"/>
      <c r="U165" s="184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/>
      <c r="BU165" s="253"/>
      <c r="BV165" s="253"/>
      <c r="BW165" s="253"/>
      <c r="BX165" s="253"/>
    </row>
    <row r="166" spans="1:76" s="1" customFormat="1" ht="11.25" customHeight="1" x14ac:dyDescent="0.2">
      <c r="A166" s="5"/>
      <c r="B166" s="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"/>
      <c r="N166" s="3"/>
      <c r="O166" s="3"/>
      <c r="P166" s="3"/>
      <c r="Q166" s="3"/>
      <c r="R166" s="112"/>
      <c r="S166" s="121"/>
      <c r="T166" s="121"/>
      <c r="U166" s="184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</row>
    <row r="167" spans="1:76" s="1" customFormat="1" ht="11.25" customHeight="1" x14ac:dyDescent="0.2">
      <c r="A167" s="5"/>
      <c r="B167" s="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"/>
      <c r="N167" s="3"/>
      <c r="O167" s="3"/>
      <c r="P167" s="3"/>
      <c r="Q167" s="3"/>
      <c r="R167" s="112"/>
      <c r="S167" s="121"/>
      <c r="T167" s="121"/>
      <c r="U167" s="184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253"/>
      <c r="BV167" s="253"/>
      <c r="BW167" s="253"/>
      <c r="BX167" s="253"/>
    </row>
    <row r="168" spans="1:76" s="1" customFormat="1" ht="11.25" customHeight="1" x14ac:dyDescent="0.2">
      <c r="A168" s="5"/>
      <c r="B168" s="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"/>
      <c r="N168" s="3"/>
      <c r="O168" s="3"/>
      <c r="P168" s="3"/>
      <c r="Q168" s="3"/>
      <c r="R168" s="112"/>
      <c r="S168" s="121"/>
      <c r="T168" s="121"/>
      <c r="U168" s="184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253"/>
      <c r="BH168" s="253"/>
      <c r="BI168" s="253"/>
      <c r="BJ168" s="253"/>
      <c r="BK168" s="253"/>
      <c r="BL168" s="253"/>
      <c r="BM168" s="253"/>
      <c r="BN168" s="253"/>
      <c r="BO168" s="253"/>
      <c r="BP168" s="253"/>
      <c r="BQ168" s="253"/>
      <c r="BR168" s="253"/>
      <c r="BS168" s="253"/>
      <c r="BT168" s="253"/>
      <c r="BU168" s="253"/>
      <c r="BV168" s="253"/>
      <c r="BW168" s="253"/>
      <c r="BX168" s="253"/>
    </row>
    <row r="169" spans="1:76" s="1" customFormat="1" ht="11.25" customHeight="1" x14ac:dyDescent="0.2">
      <c r="A169" s="5"/>
      <c r="B169" s="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"/>
      <c r="N169" s="3"/>
      <c r="O169" s="3"/>
      <c r="P169" s="3"/>
      <c r="Q169" s="3"/>
      <c r="R169" s="112"/>
      <c r="S169" s="121"/>
      <c r="T169" s="121"/>
      <c r="U169" s="184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253"/>
      <c r="BH169" s="253"/>
      <c r="BI169" s="253"/>
      <c r="BJ169" s="253"/>
      <c r="BK169" s="253"/>
      <c r="BL169" s="253"/>
      <c r="BM169" s="253"/>
      <c r="BN169" s="253"/>
      <c r="BO169" s="253"/>
      <c r="BP169" s="253"/>
      <c r="BQ169" s="253"/>
      <c r="BR169" s="253"/>
      <c r="BS169" s="253"/>
      <c r="BT169" s="253"/>
      <c r="BU169" s="253"/>
      <c r="BV169" s="253"/>
      <c r="BW169" s="253"/>
      <c r="BX169" s="253"/>
    </row>
    <row r="170" spans="1:76" s="1" customFormat="1" ht="11.25" customHeight="1" x14ac:dyDescent="0.2">
      <c r="A170" s="5"/>
      <c r="B170" s="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4"/>
      <c r="N170" s="3"/>
      <c r="O170" s="3"/>
      <c r="P170" s="3"/>
      <c r="Q170" s="3"/>
      <c r="R170" s="112"/>
      <c r="S170" s="121"/>
      <c r="T170" s="121"/>
      <c r="U170" s="184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253"/>
      <c r="BH170" s="253"/>
      <c r="BI170" s="253"/>
      <c r="BJ170" s="253"/>
      <c r="BK170" s="253"/>
      <c r="BL170" s="253"/>
      <c r="BM170" s="253"/>
      <c r="BN170" s="253"/>
      <c r="BO170" s="253"/>
      <c r="BP170" s="253"/>
      <c r="BQ170" s="253"/>
      <c r="BR170" s="253"/>
      <c r="BS170" s="253"/>
      <c r="BT170" s="253"/>
      <c r="BU170" s="253"/>
      <c r="BV170" s="253"/>
      <c r="BW170" s="253"/>
      <c r="BX170" s="253"/>
    </row>
    <row r="171" spans="1:76" s="1" customFormat="1" ht="11.25" customHeight="1" x14ac:dyDescent="0.2">
      <c r="A171" s="5"/>
      <c r="B171" s="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"/>
      <c r="N171" s="3"/>
      <c r="O171" s="3"/>
      <c r="P171" s="3"/>
      <c r="Q171" s="3"/>
      <c r="R171" s="112"/>
      <c r="S171" s="121"/>
      <c r="T171" s="121"/>
      <c r="U171" s="184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253"/>
      <c r="BH171" s="253"/>
      <c r="BI171" s="253"/>
      <c r="BJ171" s="253"/>
      <c r="BK171" s="253"/>
      <c r="BL171" s="253"/>
      <c r="BM171" s="253"/>
      <c r="BN171" s="253"/>
      <c r="BO171" s="253"/>
      <c r="BP171" s="253"/>
      <c r="BQ171" s="253"/>
      <c r="BR171" s="253"/>
      <c r="BS171" s="253"/>
      <c r="BT171" s="253"/>
      <c r="BU171" s="253"/>
      <c r="BV171" s="253"/>
      <c r="BW171" s="253"/>
      <c r="BX171" s="253"/>
    </row>
    <row r="172" spans="1:76" s="1" customFormat="1" ht="11.25" customHeight="1" x14ac:dyDescent="0.2">
      <c r="A172" s="5"/>
      <c r="B172" s="6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4"/>
      <c r="N172" s="3"/>
      <c r="O172" s="3"/>
      <c r="P172" s="3"/>
      <c r="Q172" s="3"/>
      <c r="R172" s="112"/>
      <c r="S172" s="121"/>
      <c r="T172" s="121"/>
      <c r="U172" s="184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9"/>
      <c r="AM172" s="129"/>
      <c r="AN172" s="129"/>
      <c r="AO172" s="129"/>
      <c r="AP172" s="129"/>
      <c r="AQ172" s="129"/>
      <c r="AR172" s="129"/>
      <c r="AS172" s="129"/>
      <c r="AT172" s="129"/>
      <c r="AU172" s="129"/>
      <c r="AV172" s="129"/>
      <c r="AW172" s="129"/>
      <c r="AX172" s="129"/>
      <c r="AY172" s="129"/>
      <c r="AZ172" s="129"/>
      <c r="BA172" s="129"/>
      <c r="BB172" s="129"/>
      <c r="BC172" s="129"/>
      <c r="BD172" s="129"/>
      <c r="BE172" s="129"/>
      <c r="BF172" s="129"/>
      <c r="BG172" s="253"/>
      <c r="BH172" s="253"/>
      <c r="BI172" s="253"/>
      <c r="BJ172" s="253"/>
      <c r="BK172" s="253"/>
      <c r="BL172" s="253"/>
      <c r="BM172" s="253"/>
      <c r="BN172" s="253"/>
      <c r="BO172" s="253"/>
      <c r="BP172" s="253"/>
      <c r="BQ172" s="253"/>
      <c r="BR172" s="253"/>
      <c r="BS172" s="253"/>
      <c r="BT172" s="253"/>
      <c r="BU172" s="253"/>
      <c r="BV172" s="253"/>
      <c r="BW172" s="253"/>
      <c r="BX172" s="253"/>
    </row>
    <row r="173" spans="1:76" s="1" customFormat="1" ht="11.25" customHeight="1" x14ac:dyDescent="0.2">
      <c r="A173" s="5"/>
      <c r="B173" s="6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"/>
      <c r="N173" s="3"/>
      <c r="O173" s="3"/>
      <c r="P173" s="3"/>
      <c r="Q173" s="3"/>
      <c r="R173" s="112"/>
      <c r="S173" s="121"/>
      <c r="T173" s="121"/>
      <c r="U173" s="184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9"/>
      <c r="AM173" s="129"/>
      <c r="AN173" s="129"/>
      <c r="AO173" s="129"/>
      <c r="AP173" s="129"/>
      <c r="AQ173" s="129"/>
      <c r="AR173" s="129"/>
      <c r="AS173" s="129"/>
      <c r="AT173" s="129"/>
      <c r="AU173" s="129"/>
      <c r="AV173" s="129"/>
      <c r="AW173" s="129"/>
      <c r="AX173" s="129"/>
      <c r="AY173" s="129"/>
      <c r="AZ173" s="129"/>
      <c r="BA173" s="129"/>
      <c r="BB173" s="129"/>
      <c r="BC173" s="129"/>
      <c r="BD173" s="129"/>
      <c r="BE173" s="129"/>
      <c r="BF173" s="129"/>
      <c r="BG173" s="253"/>
      <c r="BH173" s="253"/>
      <c r="BI173" s="253"/>
      <c r="BJ173" s="253"/>
      <c r="BK173" s="253"/>
      <c r="BL173" s="253"/>
      <c r="BM173" s="253"/>
      <c r="BN173" s="253"/>
      <c r="BO173" s="253"/>
      <c r="BP173" s="253"/>
      <c r="BQ173" s="253"/>
      <c r="BR173" s="253"/>
      <c r="BS173" s="253"/>
      <c r="BT173" s="253"/>
      <c r="BU173" s="253"/>
      <c r="BV173" s="253"/>
      <c r="BW173" s="253"/>
      <c r="BX173" s="253"/>
    </row>
    <row r="174" spans="1:76" s="1" customFormat="1" ht="11.25" customHeight="1" x14ac:dyDescent="0.2">
      <c r="A174" s="5"/>
      <c r="B174" s="6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"/>
      <c r="N174" s="3"/>
      <c r="O174" s="3"/>
      <c r="P174" s="3"/>
      <c r="Q174" s="3"/>
      <c r="R174" s="112"/>
      <c r="S174" s="121"/>
      <c r="T174" s="121"/>
      <c r="U174" s="184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9"/>
      <c r="AM174" s="129"/>
      <c r="AN174" s="129"/>
      <c r="AO174" s="129"/>
      <c r="AP174" s="129"/>
      <c r="AQ174" s="129"/>
      <c r="AR174" s="129"/>
      <c r="AS174" s="129"/>
      <c r="AT174" s="129"/>
      <c r="AU174" s="129"/>
      <c r="AV174" s="129"/>
      <c r="AW174" s="129"/>
      <c r="AX174" s="129"/>
      <c r="AY174" s="129"/>
      <c r="AZ174" s="129"/>
      <c r="BA174" s="129"/>
      <c r="BB174" s="129"/>
      <c r="BC174" s="129"/>
      <c r="BD174" s="129"/>
      <c r="BE174" s="129"/>
      <c r="BF174" s="129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</row>
    <row r="175" spans="1:76" s="1" customFormat="1" ht="11.25" customHeight="1" x14ac:dyDescent="0.2">
      <c r="A175" s="5"/>
      <c r="B175" s="6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"/>
      <c r="N175" s="3"/>
      <c r="O175" s="3"/>
      <c r="P175" s="3"/>
      <c r="Q175" s="3"/>
      <c r="R175" s="112"/>
      <c r="S175" s="121"/>
      <c r="T175" s="121"/>
      <c r="U175" s="184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9"/>
      <c r="AM175" s="129"/>
      <c r="AN175" s="129"/>
      <c r="AO175" s="129"/>
      <c r="AP175" s="129"/>
      <c r="AQ175" s="129"/>
      <c r="AR175" s="129"/>
      <c r="AS175" s="129"/>
      <c r="AT175" s="129"/>
      <c r="AU175" s="129"/>
      <c r="AV175" s="129"/>
      <c r="AW175" s="129"/>
      <c r="AX175" s="129"/>
      <c r="AY175" s="129"/>
      <c r="AZ175" s="129"/>
      <c r="BA175" s="129"/>
      <c r="BB175" s="129"/>
      <c r="BC175" s="129"/>
      <c r="BD175" s="129"/>
      <c r="BE175" s="129"/>
      <c r="BF175" s="129"/>
      <c r="BG175" s="253"/>
      <c r="BH175" s="253"/>
      <c r="BI175" s="253"/>
      <c r="BJ175" s="253"/>
      <c r="BK175" s="253"/>
      <c r="BL175" s="253"/>
      <c r="BM175" s="253"/>
      <c r="BN175" s="253"/>
      <c r="BO175" s="253"/>
      <c r="BP175" s="253"/>
      <c r="BQ175" s="253"/>
      <c r="BR175" s="253"/>
      <c r="BS175" s="253"/>
      <c r="BT175" s="253"/>
      <c r="BU175" s="253"/>
      <c r="BV175" s="253"/>
      <c r="BW175" s="253"/>
      <c r="BX175" s="253"/>
    </row>
    <row r="176" spans="1:76" s="1" customFormat="1" ht="11.25" customHeight="1" x14ac:dyDescent="0.2">
      <c r="A176" s="5"/>
      <c r="B176" s="6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3"/>
      <c r="O176" s="3"/>
      <c r="P176" s="3"/>
      <c r="Q176" s="3"/>
      <c r="R176" s="112"/>
      <c r="S176" s="121"/>
      <c r="T176" s="121"/>
      <c r="U176" s="184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9"/>
      <c r="AM176" s="129"/>
      <c r="AN176" s="129"/>
      <c r="AO176" s="129"/>
      <c r="AP176" s="129"/>
      <c r="AQ176" s="129"/>
      <c r="AR176" s="129"/>
      <c r="AS176" s="129"/>
      <c r="AT176" s="129"/>
      <c r="AU176" s="129"/>
      <c r="AV176" s="129"/>
      <c r="AW176" s="129"/>
      <c r="AX176" s="129"/>
      <c r="AY176" s="129"/>
      <c r="AZ176" s="129"/>
      <c r="BA176" s="129"/>
      <c r="BB176" s="129"/>
      <c r="BC176" s="129"/>
      <c r="BD176" s="129"/>
      <c r="BE176" s="129"/>
      <c r="BF176" s="129"/>
      <c r="BG176" s="253"/>
      <c r="BH176" s="253"/>
      <c r="BI176" s="253"/>
      <c r="BJ176" s="253"/>
      <c r="BK176" s="253"/>
      <c r="BL176" s="253"/>
      <c r="BM176" s="253"/>
      <c r="BN176" s="253"/>
      <c r="BO176" s="253"/>
      <c r="BP176" s="253"/>
      <c r="BQ176" s="253"/>
      <c r="BR176" s="253"/>
      <c r="BS176" s="253"/>
      <c r="BT176" s="253"/>
      <c r="BU176" s="253"/>
      <c r="BV176" s="253"/>
      <c r="BW176" s="253"/>
      <c r="BX176" s="253"/>
    </row>
    <row r="177" spans="1:76" s="1" customFormat="1" ht="11.25" customHeight="1" x14ac:dyDescent="0.2">
      <c r="A177" s="5"/>
      <c r="B177" s="6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"/>
      <c r="N177" s="3"/>
      <c r="O177" s="3"/>
      <c r="P177" s="3"/>
      <c r="Q177" s="3"/>
      <c r="R177" s="112"/>
      <c r="S177" s="121"/>
      <c r="T177" s="121"/>
      <c r="U177" s="184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9"/>
      <c r="AM177" s="129"/>
      <c r="AN177" s="129"/>
      <c r="AO177" s="129"/>
      <c r="AP177" s="129"/>
      <c r="AQ177" s="129"/>
      <c r="AR177" s="129"/>
      <c r="AS177" s="129"/>
      <c r="AT177" s="129"/>
      <c r="AU177" s="129"/>
      <c r="AV177" s="129"/>
      <c r="AW177" s="129"/>
      <c r="AX177" s="129"/>
      <c r="AY177" s="129"/>
      <c r="AZ177" s="129"/>
      <c r="BA177" s="129"/>
      <c r="BB177" s="129"/>
      <c r="BC177" s="129"/>
      <c r="BD177" s="129"/>
      <c r="BE177" s="129"/>
      <c r="BF177" s="129"/>
      <c r="BG177" s="253"/>
      <c r="BH177" s="253"/>
      <c r="BI177" s="253"/>
      <c r="BJ177" s="253"/>
      <c r="BK177" s="253"/>
      <c r="BL177" s="253"/>
      <c r="BM177" s="253"/>
      <c r="BN177" s="253"/>
      <c r="BO177" s="253"/>
      <c r="BP177" s="253"/>
      <c r="BQ177" s="253"/>
      <c r="BR177" s="253"/>
      <c r="BS177" s="253"/>
      <c r="BT177" s="253"/>
      <c r="BU177" s="253"/>
      <c r="BV177" s="253"/>
      <c r="BW177" s="253"/>
      <c r="BX177" s="253"/>
    </row>
    <row r="178" spans="1:76" s="1" customFormat="1" ht="11.25" customHeight="1" x14ac:dyDescent="0.2">
      <c r="A178" s="5"/>
      <c r="B178" s="6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"/>
      <c r="N178" s="3"/>
      <c r="O178" s="3"/>
      <c r="P178" s="3"/>
      <c r="Q178" s="3"/>
      <c r="R178" s="112"/>
      <c r="S178" s="121"/>
      <c r="T178" s="121"/>
      <c r="U178" s="184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9"/>
      <c r="AM178" s="129"/>
      <c r="AN178" s="129"/>
      <c r="AO178" s="129"/>
      <c r="AP178" s="129"/>
      <c r="AQ178" s="129"/>
      <c r="AR178" s="129"/>
      <c r="AS178" s="129"/>
      <c r="AT178" s="129"/>
      <c r="AU178" s="129"/>
      <c r="AV178" s="129"/>
      <c r="AW178" s="129"/>
      <c r="AX178" s="129"/>
      <c r="AY178" s="129"/>
      <c r="AZ178" s="129"/>
      <c r="BA178" s="129"/>
      <c r="BB178" s="129"/>
      <c r="BC178" s="129"/>
      <c r="BD178" s="129"/>
      <c r="BE178" s="129"/>
      <c r="BF178" s="129"/>
      <c r="BG178" s="253"/>
      <c r="BH178" s="253"/>
      <c r="BI178" s="253"/>
      <c r="BJ178" s="253"/>
      <c r="BK178" s="253"/>
      <c r="BL178" s="253"/>
      <c r="BM178" s="253"/>
      <c r="BN178" s="253"/>
      <c r="BO178" s="253"/>
      <c r="BP178" s="253"/>
      <c r="BQ178" s="253"/>
      <c r="BR178" s="253"/>
      <c r="BS178" s="253"/>
      <c r="BT178" s="253"/>
      <c r="BU178" s="253"/>
      <c r="BV178" s="253"/>
      <c r="BW178" s="253"/>
      <c r="BX178" s="253"/>
    </row>
    <row r="179" spans="1:76" s="1" customFormat="1" ht="11.25" customHeight="1" x14ac:dyDescent="0.2">
      <c r="A179" s="5"/>
      <c r="B179" s="6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"/>
      <c r="N179" s="3"/>
      <c r="O179" s="3"/>
      <c r="P179" s="3"/>
      <c r="Q179" s="3"/>
      <c r="R179" s="112"/>
      <c r="S179" s="121"/>
      <c r="T179" s="121"/>
      <c r="U179" s="184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9"/>
      <c r="AM179" s="129"/>
      <c r="AN179" s="129"/>
      <c r="AO179" s="129"/>
      <c r="AP179" s="129"/>
      <c r="AQ179" s="129"/>
      <c r="AR179" s="129"/>
      <c r="AS179" s="129"/>
      <c r="AT179" s="129"/>
      <c r="AU179" s="129"/>
      <c r="AV179" s="129"/>
      <c r="AW179" s="129"/>
      <c r="AX179" s="129"/>
      <c r="AY179" s="129"/>
      <c r="AZ179" s="129"/>
      <c r="BA179" s="129"/>
      <c r="BB179" s="129"/>
      <c r="BC179" s="129"/>
      <c r="BD179" s="129"/>
      <c r="BE179" s="129"/>
      <c r="BF179" s="129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</row>
    <row r="180" spans="1:76" s="1" customFormat="1" ht="11.25" customHeight="1" x14ac:dyDescent="0.2">
      <c r="A180" s="5"/>
      <c r="B180" s="6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4"/>
      <c r="N180" s="3"/>
      <c r="O180" s="3"/>
      <c r="P180" s="3"/>
      <c r="Q180" s="3"/>
      <c r="R180" s="112"/>
      <c r="S180" s="121"/>
      <c r="T180" s="121"/>
      <c r="U180" s="184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9"/>
      <c r="AM180" s="129"/>
      <c r="AN180" s="129"/>
      <c r="AO180" s="129"/>
      <c r="AP180" s="129"/>
      <c r="AQ180" s="129"/>
      <c r="AR180" s="129"/>
      <c r="AS180" s="129"/>
      <c r="AT180" s="129"/>
      <c r="AU180" s="129"/>
      <c r="AV180" s="129"/>
      <c r="AW180" s="129"/>
      <c r="AX180" s="129"/>
      <c r="AY180" s="129"/>
      <c r="AZ180" s="129"/>
      <c r="BA180" s="129"/>
      <c r="BB180" s="129"/>
      <c r="BC180" s="129"/>
      <c r="BD180" s="129"/>
      <c r="BE180" s="129"/>
      <c r="BF180" s="129"/>
      <c r="BG180" s="253"/>
      <c r="BH180" s="253"/>
      <c r="BI180" s="253"/>
      <c r="BJ180" s="253"/>
      <c r="BK180" s="253"/>
      <c r="BL180" s="253"/>
      <c r="BM180" s="253"/>
      <c r="BN180" s="253"/>
      <c r="BO180" s="253"/>
      <c r="BP180" s="253"/>
      <c r="BQ180" s="253"/>
      <c r="BR180" s="253"/>
      <c r="BS180" s="253"/>
      <c r="BT180" s="253"/>
      <c r="BU180" s="253"/>
      <c r="BV180" s="253"/>
      <c r="BW180" s="253"/>
      <c r="BX180" s="253"/>
    </row>
    <row r="181" spans="1:76" s="1" customFormat="1" ht="11.25" customHeight="1" x14ac:dyDescent="0.2">
      <c r="A181" s="5"/>
      <c r="B181" s="6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"/>
      <c r="N181" s="3"/>
      <c r="O181" s="3"/>
      <c r="P181" s="3"/>
      <c r="Q181" s="3"/>
      <c r="R181" s="112"/>
      <c r="S181" s="121"/>
      <c r="T181" s="121"/>
      <c r="U181" s="184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9"/>
      <c r="AM181" s="129"/>
      <c r="AN181" s="129"/>
      <c r="AO181" s="129"/>
      <c r="AP181" s="129"/>
      <c r="AQ181" s="129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29"/>
      <c r="BD181" s="129"/>
      <c r="BE181" s="129"/>
      <c r="BF181" s="129"/>
      <c r="BG181" s="253"/>
      <c r="BH181" s="253"/>
      <c r="BI181" s="253"/>
      <c r="BJ181" s="253"/>
      <c r="BK181" s="253"/>
      <c r="BL181" s="253"/>
      <c r="BM181" s="253"/>
      <c r="BN181" s="253"/>
      <c r="BO181" s="253"/>
      <c r="BP181" s="253"/>
      <c r="BQ181" s="253"/>
      <c r="BR181" s="253"/>
      <c r="BS181" s="253"/>
      <c r="BT181" s="253"/>
      <c r="BU181" s="253"/>
      <c r="BV181" s="253"/>
      <c r="BW181" s="253"/>
      <c r="BX181" s="253"/>
    </row>
    <row r="182" spans="1:76" s="1" customFormat="1" ht="11.25" customHeight="1" x14ac:dyDescent="0.2">
      <c r="A182" s="5"/>
      <c r="B182" s="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4"/>
      <c r="N182" s="3"/>
      <c r="O182" s="3"/>
      <c r="P182" s="3"/>
      <c r="Q182" s="3"/>
      <c r="R182" s="112"/>
      <c r="S182" s="121"/>
      <c r="T182" s="121"/>
      <c r="U182" s="184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9"/>
      <c r="AM182" s="129"/>
      <c r="AN182" s="129"/>
      <c r="AO182" s="129"/>
      <c r="AP182" s="129"/>
      <c r="AQ182" s="129"/>
      <c r="AR182" s="129"/>
      <c r="AS182" s="129"/>
      <c r="AT182" s="129"/>
      <c r="AU182" s="129"/>
      <c r="AV182" s="129"/>
      <c r="AW182" s="129"/>
      <c r="AX182" s="129"/>
      <c r="AY182" s="129"/>
      <c r="AZ182" s="129"/>
      <c r="BA182" s="129"/>
      <c r="BB182" s="129"/>
      <c r="BC182" s="129"/>
      <c r="BD182" s="129"/>
      <c r="BE182" s="129"/>
      <c r="BF182" s="129"/>
      <c r="BG182" s="253"/>
      <c r="BH182" s="253"/>
      <c r="BI182" s="253"/>
      <c r="BJ182" s="253"/>
      <c r="BK182" s="253"/>
      <c r="BL182" s="253"/>
      <c r="BM182" s="253"/>
      <c r="BN182" s="253"/>
      <c r="BO182" s="253"/>
      <c r="BP182" s="253"/>
      <c r="BQ182" s="253"/>
      <c r="BR182" s="253"/>
      <c r="BS182" s="253"/>
      <c r="BT182" s="253"/>
      <c r="BU182" s="253"/>
      <c r="BV182" s="253"/>
      <c r="BW182" s="253"/>
      <c r="BX182" s="253"/>
    </row>
    <row r="183" spans="1:76" s="1" customFormat="1" ht="11.25" customHeight="1" x14ac:dyDescent="0.2">
      <c r="A183" s="5"/>
      <c r="B183" s="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4"/>
      <c r="N183" s="3"/>
      <c r="O183" s="3"/>
      <c r="P183" s="3"/>
      <c r="Q183" s="3"/>
      <c r="R183" s="112"/>
      <c r="S183" s="121"/>
      <c r="T183" s="121"/>
      <c r="U183" s="184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9"/>
      <c r="AM183" s="129"/>
      <c r="AN183" s="129"/>
      <c r="AO183" s="129"/>
      <c r="AP183" s="129"/>
      <c r="AQ183" s="129"/>
      <c r="AR183" s="129"/>
      <c r="AS183" s="129"/>
      <c r="AT183" s="129"/>
      <c r="AU183" s="129"/>
      <c r="AV183" s="129"/>
      <c r="AW183" s="129"/>
      <c r="AX183" s="129"/>
      <c r="AY183" s="129"/>
      <c r="AZ183" s="129"/>
      <c r="BA183" s="129"/>
      <c r="BB183" s="129"/>
      <c r="BC183" s="129"/>
      <c r="BD183" s="129"/>
      <c r="BE183" s="129"/>
      <c r="BF183" s="129"/>
      <c r="BG183" s="253"/>
      <c r="BH183" s="253"/>
      <c r="BI183" s="253"/>
      <c r="BJ183" s="253"/>
      <c r="BK183" s="253"/>
      <c r="BL183" s="253"/>
      <c r="BM183" s="253"/>
      <c r="BN183" s="253"/>
      <c r="BO183" s="253"/>
      <c r="BP183" s="253"/>
      <c r="BQ183" s="253"/>
      <c r="BR183" s="253"/>
      <c r="BS183" s="253"/>
      <c r="BT183" s="253"/>
      <c r="BU183" s="253"/>
      <c r="BV183" s="253"/>
      <c r="BW183" s="253"/>
      <c r="BX183" s="253"/>
    </row>
    <row r="184" spans="1:76" s="1" customFormat="1" ht="11.25" customHeight="1" x14ac:dyDescent="0.2">
      <c r="A184" s="5"/>
      <c r="B184" s="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4"/>
      <c r="N184" s="3"/>
      <c r="O184" s="3"/>
      <c r="P184" s="3"/>
      <c r="Q184" s="3"/>
      <c r="R184" s="112"/>
      <c r="S184" s="121"/>
      <c r="T184" s="121"/>
      <c r="U184" s="184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9"/>
      <c r="AM184" s="129"/>
      <c r="AN184" s="129"/>
      <c r="AO184" s="129"/>
      <c r="AP184" s="129"/>
      <c r="AQ184" s="129"/>
      <c r="AR184" s="129"/>
      <c r="AS184" s="129"/>
      <c r="AT184" s="129"/>
      <c r="AU184" s="129"/>
      <c r="AV184" s="129"/>
      <c r="AW184" s="129"/>
      <c r="AX184" s="129"/>
      <c r="AY184" s="129"/>
      <c r="AZ184" s="129"/>
      <c r="BA184" s="129"/>
      <c r="BB184" s="129"/>
      <c r="BC184" s="129"/>
      <c r="BD184" s="129"/>
      <c r="BE184" s="129"/>
      <c r="BF184" s="129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</row>
    <row r="185" spans="1:76" s="1" customFormat="1" ht="11.25" customHeight="1" x14ac:dyDescent="0.2">
      <c r="A185" s="5"/>
      <c r="B185" s="6"/>
      <c r="C185" s="3"/>
      <c r="D185" s="3"/>
      <c r="E185" s="3"/>
      <c r="F185" s="3"/>
      <c r="G185" s="3"/>
      <c r="H185" s="3"/>
      <c r="I185" s="3"/>
      <c r="J185" s="3"/>
      <c r="K185" s="59"/>
      <c r="L185" s="59"/>
      <c r="M185" s="60"/>
      <c r="N185" s="59"/>
      <c r="O185" s="59"/>
      <c r="P185" s="59"/>
      <c r="Q185" s="59"/>
      <c r="R185" s="272"/>
      <c r="S185" s="121"/>
      <c r="T185" s="121"/>
      <c r="U185" s="184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9"/>
      <c r="AM185" s="129"/>
      <c r="AN185" s="129"/>
      <c r="AO185" s="129"/>
      <c r="AP185" s="129"/>
      <c r="AQ185" s="129"/>
      <c r="AR185" s="129"/>
      <c r="AS185" s="129"/>
      <c r="AT185" s="129"/>
      <c r="AU185" s="129"/>
      <c r="AV185" s="129"/>
      <c r="AW185" s="129"/>
      <c r="AX185" s="129"/>
      <c r="AY185" s="129"/>
      <c r="AZ185" s="129"/>
      <c r="BA185" s="129"/>
      <c r="BB185" s="129"/>
      <c r="BC185" s="129"/>
      <c r="BD185" s="129"/>
      <c r="BE185" s="129"/>
      <c r="BF185" s="129"/>
      <c r="BG185" s="253"/>
      <c r="BH185" s="253"/>
      <c r="BI185" s="253"/>
      <c r="BJ185" s="253"/>
      <c r="BK185" s="253"/>
      <c r="BL185" s="253"/>
      <c r="BM185" s="253"/>
      <c r="BN185" s="253"/>
      <c r="BO185" s="253"/>
      <c r="BP185" s="253"/>
      <c r="BQ185" s="253"/>
      <c r="BR185" s="253"/>
      <c r="BS185" s="253"/>
      <c r="BT185" s="253"/>
      <c r="BU185" s="253"/>
      <c r="BV185" s="253"/>
      <c r="BW185" s="253"/>
      <c r="BX185" s="253"/>
    </row>
    <row r="187" spans="1:76" s="1" customFormat="1" ht="11.25" customHeight="1" x14ac:dyDescent="0.2">
      <c r="A187" s="5"/>
      <c r="B187" s="6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4"/>
      <c r="N187" s="3"/>
      <c r="O187" s="3"/>
      <c r="P187" s="3"/>
      <c r="Q187" s="3"/>
      <c r="R187" s="112"/>
      <c r="S187" s="121"/>
      <c r="T187" s="121"/>
      <c r="U187" s="184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9"/>
      <c r="AM187" s="129"/>
      <c r="AN187" s="129"/>
      <c r="AO187" s="129"/>
      <c r="AP187" s="129"/>
      <c r="AQ187" s="129"/>
      <c r="AR187" s="129"/>
      <c r="AS187" s="129"/>
      <c r="AT187" s="129"/>
      <c r="AU187" s="129"/>
      <c r="AV187" s="129"/>
      <c r="AW187" s="129"/>
      <c r="AX187" s="129"/>
      <c r="AY187" s="129"/>
      <c r="AZ187" s="129"/>
      <c r="BA187" s="129"/>
      <c r="BB187" s="129"/>
      <c r="BC187" s="129"/>
      <c r="BD187" s="129"/>
      <c r="BE187" s="129"/>
      <c r="BF187" s="129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</row>
    <row r="262" spans="1:84" s="2" customFormat="1" x14ac:dyDescent="0.2">
      <c r="A262" s="12"/>
      <c r="B262" s="12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/>
      <c r="O262"/>
      <c r="P262"/>
      <c r="Q262"/>
      <c r="R262" s="101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93"/>
      <c r="AD262" s="93"/>
      <c r="AE262" s="93"/>
      <c r="AF262" s="93"/>
      <c r="AG262" s="93"/>
      <c r="AH262" s="93"/>
      <c r="AI262" s="93"/>
      <c r="AJ262" s="93"/>
      <c r="AK262" s="93"/>
      <c r="AL262" s="93"/>
      <c r="AM262" s="93"/>
      <c r="AN262" s="93"/>
      <c r="AO262" s="93"/>
      <c r="AP262" s="93"/>
      <c r="AQ262" s="93"/>
      <c r="AR262" s="93"/>
      <c r="AS262" s="93"/>
      <c r="AT262" s="93"/>
      <c r="AU262" s="93"/>
      <c r="AV262" s="93"/>
      <c r="AW262" s="93"/>
      <c r="AX262" s="93"/>
      <c r="AY262" s="93"/>
      <c r="AZ262" s="93"/>
      <c r="BA262" s="93"/>
      <c r="BB262" s="93"/>
      <c r="BC262" s="93"/>
      <c r="BD262" s="93"/>
      <c r="BE262" s="93"/>
      <c r="BF262" s="93"/>
      <c r="BG262" s="101"/>
      <c r="BH262" s="101"/>
      <c r="BI262" s="101"/>
      <c r="BJ262" s="101"/>
      <c r="BK262" s="101"/>
      <c r="BL262" s="101"/>
      <c r="BM262" s="101"/>
      <c r="BN262" s="101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/>
      <c r="BZ262"/>
      <c r="CA262"/>
      <c r="CB262"/>
      <c r="CC262"/>
      <c r="CD262"/>
      <c r="CE262"/>
      <c r="CF262"/>
    </row>
  </sheetData>
  <sortState ref="A209:AG246">
    <sortCondition ref="G209:G246"/>
  </sortState>
  <mergeCells count="2">
    <mergeCell ref="M62:O62"/>
    <mergeCell ref="M63:O63"/>
  </mergeCells>
  <pageMargins left="0" right="0" top="0" bottom="0" header="0" footer="0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16</vt:i4>
      </vt:variant>
    </vt:vector>
  </HeadingPairs>
  <TitlesOfParts>
    <vt:vector size="16" baseType="lpstr">
      <vt:lpstr>Vsebina </vt:lpstr>
      <vt:lpstr>SR POMURSKA</vt:lpstr>
      <vt:lpstr>SR PODRAVSKA</vt:lpstr>
      <vt:lpstr>SR KOROŠKA</vt:lpstr>
      <vt:lpstr>SR SAVINJSKA</vt:lpstr>
      <vt:lpstr>SR ZASAVSKA</vt:lpstr>
      <vt:lpstr>SR POSAVSKA</vt:lpstr>
      <vt:lpstr>SR JUGOVZHODNA SLOVENIJA</vt:lpstr>
      <vt:lpstr>SR OSREDNJESLOVENSKA</vt:lpstr>
      <vt:lpstr>SR GORENJSKA </vt:lpstr>
      <vt:lpstr>SR PRIMORSKO - NOTRANJSKA</vt:lpstr>
      <vt:lpstr>SR OBALNO - KRAŠKA</vt:lpstr>
      <vt:lpstr>SR GORIŠKA</vt:lpstr>
      <vt:lpstr>SLO UE SR 2015</vt:lpstr>
      <vt:lpstr>SLO UE ZR 2015</vt:lpstr>
      <vt:lpstr>sez_spr</vt:lpstr>
    </vt:vector>
  </TitlesOfParts>
  <Company>IVZ, OZP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BPI - poizvedba</dc:title>
  <dc:creator>VP</dc:creator>
  <cp:keywords>patronažno varstvo</cp:keywords>
  <cp:lastModifiedBy>VProdan</cp:lastModifiedBy>
  <cp:lastPrinted>2016-03-03T09:16:40Z</cp:lastPrinted>
  <dcterms:created xsi:type="dcterms:W3CDTF">2011-08-16T07:16:12Z</dcterms:created>
  <dcterms:modified xsi:type="dcterms:W3CDTF">2016-03-04T10:35:15Z</dcterms:modified>
</cp:coreProperties>
</file>